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 МО СП\МП принятые в СП\действующие МП\мун.прогрограммы на период 2020-2026 г\2025\к утвержд.бюджету 2025-2027\"/>
    </mc:Choice>
  </mc:AlternateContent>
  <bookViews>
    <workbookView xWindow="0" yWindow="0" windowWidth="21570" windowHeight="7740"/>
  </bookViews>
  <sheets>
    <sheet name="жкх" sheetId="1" r:id="rId1"/>
  </sheets>
  <definedNames>
    <definedName name="_xlnm.Print_Titles" localSheetId="0">жкх!$9:$10</definedName>
    <definedName name="_xlnm.Print_Area" localSheetId="0">жкх!$A$1:$M$114</definedName>
  </definedNames>
  <calcPr calcId="162913"/>
</workbook>
</file>

<file path=xl/calcChain.xml><?xml version="1.0" encoding="utf-8"?>
<calcChain xmlns="http://schemas.openxmlformats.org/spreadsheetml/2006/main">
  <c r="E65" i="1" l="1"/>
  <c r="L33" i="1" l="1"/>
  <c r="E83" i="1" l="1"/>
  <c r="E82" i="1"/>
  <c r="E66" i="1"/>
  <c r="E64" i="1"/>
  <c r="E47" i="1"/>
  <c r="E46" i="1"/>
  <c r="E45" i="1"/>
  <c r="M29" i="1" l="1"/>
  <c r="M100" i="1"/>
  <c r="M102" i="1"/>
  <c r="M71" i="1"/>
  <c r="M68" i="1"/>
  <c r="M43" i="1" l="1"/>
  <c r="L43" i="1"/>
  <c r="K43" i="1"/>
  <c r="M39" i="1"/>
  <c r="M33" i="1"/>
  <c r="M27" i="1" l="1"/>
  <c r="M114" i="1" s="1"/>
  <c r="J29" i="1"/>
  <c r="E55" i="1" l="1"/>
  <c r="J71" i="1" l="1"/>
  <c r="J43" i="1"/>
  <c r="E106" i="1" l="1"/>
  <c r="F24" i="1"/>
  <c r="E21" i="1"/>
  <c r="F20" i="1"/>
  <c r="E76" i="1"/>
  <c r="L29" i="1"/>
  <c r="K29" i="1"/>
  <c r="E80" i="1"/>
  <c r="E56" i="1" l="1"/>
  <c r="I43" i="1"/>
  <c r="I68" i="1"/>
  <c r="E53" i="1"/>
  <c r="E99" i="1" l="1"/>
  <c r="E98" i="1"/>
  <c r="E97" i="1"/>
  <c r="E96" i="1"/>
  <c r="E95" i="1"/>
  <c r="E94" i="1"/>
  <c r="L92" i="1"/>
  <c r="E92" i="1" s="1"/>
  <c r="K108" i="1"/>
  <c r="K102" i="1" s="1"/>
  <c r="K100" i="1" s="1"/>
  <c r="K87" i="1"/>
  <c r="K85" i="1" s="1"/>
  <c r="K71" i="1"/>
  <c r="K68" i="1"/>
  <c r="K39" i="1"/>
  <c r="K33" i="1"/>
  <c r="K24" i="1"/>
  <c r="K22" i="1" s="1"/>
  <c r="K20" i="1"/>
  <c r="K12" i="1"/>
  <c r="K27" i="1" l="1"/>
  <c r="K114" i="1" s="1"/>
  <c r="K11" i="1"/>
  <c r="I71" i="1"/>
  <c r="I27" i="1" s="1"/>
  <c r="I114" i="1" s="1"/>
  <c r="E112" i="1" l="1"/>
  <c r="E107" i="1"/>
  <c r="I108" i="1" l="1"/>
  <c r="E111" i="1"/>
  <c r="E54" i="1" l="1"/>
  <c r="E52" i="1"/>
  <c r="E48" i="1" l="1"/>
  <c r="E75" i="1"/>
  <c r="E74" i="1"/>
  <c r="E73" i="1"/>
  <c r="F29" i="1"/>
  <c r="G29" i="1"/>
  <c r="H29" i="1"/>
  <c r="I29" i="1"/>
  <c r="E67" i="1"/>
  <c r="E36" i="1"/>
  <c r="E17" i="1"/>
  <c r="E113" i="1"/>
  <c r="L24" i="1"/>
  <c r="L22" i="1" s="1"/>
  <c r="J20" i="1"/>
  <c r="I20" i="1"/>
  <c r="H20" i="1"/>
  <c r="G20" i="1"/>
  <c r="L108" i="1"/>
  <c r="L102" i="1" s="1"/>
  <c r="L100" i="1" s="1"/>
  <c r="J108" i="1"/>
  <c r="J102" i="1" s="1"/>
  <c r="J100" i="1" s="1"/>
  <c r="H108" i="1"/>
  <c r="G108" i="1"/>
  <c r="F108" i="1"/>
  <c r="F102" i="1" s="1"/>
  <c r="F100" i="1" s="1"/>
  <c r="L87" i="1"/>
  <c r="L85" i="1" s="1"/>
  <c r="J87" i="1"/>
  <c r="J85" i="1" s="1"/>
  <c r="I87" i="1"/>
  <c r="I85" i="1" s="1"/>
  <c r="H87" i="1"/>
  <c r="H85" i="1" s="1"/>
  <c r="G87" i="1"/>
  <c r="G85" i="1" s="1"/>
  <c r="F68" i="1"/>
  <c r="J68" i="1"/>
  <c r="E31" i="1"/>
  <c r="E29" i="1" l="1"/>
  <c r="G68" i="1"/>
  <c r="E62" i="1" l="1"/>
  <c r="H43" i="1"/>
  <c r="E61" i="1"/>
  <c r="I102" i="1"/>
  <c r="E110" i="1"/>
  <c r="E109" i="1"/>
  <c r="E108" i="1"/>
  <c r="I100" i="1" l="1"/>
  <c r="E60" i="1"/>
  <c r="J12" i="1" l="1"/>
  <c r="G24" i="1" l="1"/>
  <c r="G22" i="1" s="1"/>
  <c r="E104" i="1"/>
  <c r="E81" i="1"/>
  <c r="G43" i="1"/>
  <c r="H102" i="1" l="1"/>
  <c r="H100" i="1" s="1"/>
  <c r="G102" i="1"/>
  <c r="G100" i="1" s="1"/>
  <c r="E102" i="1" l="1"/>
  <c r="E100" i="1"/>
  <c r="J24" i="1" l="1"/>
  <c r="J22" i="1" s="1"/>
  <c r="I24" i="1"/>
  <c r="I22" i="1" s="1"/>
  <c r="H24" i="1"/>
  <c r="H22" i="1" s="1"/>
  <c r="E103" i="1"/>
  <c r="E91" i="1"/>
  <c r="E90" i="1"/>
  <c r="E89" i="1"/>
  <c r="F87" i="1"/>
  <c r="F85" i="1" s="1"/>
  <c r="E84" i="1"/>
  <c r="E79" i="1"/>
  <c r="E78" i="1"/>
  <c r="E77" i="1"/>
  <c r="L71" i="1"/>
  <c r="H71" i="1"/>
  <c r="G71" i="1"/>
  <c r="F71" i="1"/>
  <c r="E70" i="1"/>
  <c r="L68" i="1"/>
  <c r="H68" i="1"/>
  <c r="E63" i="1"/>
  <c r="E59" i="1"/>
  <c r="E58" i="1"/>
  <c r="E57" i="1"/>
  <c r="E51" i="1"/>
  <c r="E50" i="1"/>
  <c r="E49" i="1"/>
  <c r="F43" i="1"/>
  <c r="E42" i="1"/>
  <c r="E41" i="1"/>
  <c r="E40" i="1"/>
  <c r="L39" i="1"/>
  <c r="J39" i="1"/>
  <c r="I39" i="1"/>
  <c r="H39" i="1"/>
  <c r="G39" i="1"/>
  <c r="F39" i="1"/>
  <c r="E38" i="1"/>
  <c r="E37" i="1"/>
  <c r="E35" i="1"/>
  <c r="E34" i="1"/>
  <c r="J33" i="1"/>
  <c r="J27" i="1" s="1"/>
  <c r="J114" i="1" s="1"/>
  <c r="I33" i="1"/>
  <c r="H33" i="1"/>
  <c r="G33" i="1"/>
  <c r="F33" i="1"/>
  <c r="E32" i="1"/>
  <c r="E30" i="1"/>
  <c r="E26" i="1"/>
  <c r="E25" i="1"/>
  <c r="F22" i="1"/>
  <c r="E20" i="1"/>
  <c r="L20" i="1"/>
  <c r="E19" i="1"/>
  <c r="E18" i="1"/>
  <c r="E16" i="1"/>
  <c r="E15" i="1"/>
  <c r="H14" i="1"/>
  <c r="H12" i="1" s="1"/>
  <c r="H11" i="1" s="1"/>
  <c r="G14" i="1"/>
  <c r="G12" i="1" s="1"/>
  <c r="G11" i="1" s="1"/>
  <c r="F14" i="1"/>
  <c r="E13" i="1"/>
  <c r="L12" i="1"/>
  <c r="J11" i="1"/>
  <c r="I12" i="1"/>
  <c r="I11" i="1" s="1"/>
  <c r="L27" i="1" l="1"/>
  <c r="L114" i="1" s="1"/>
  <c r="E114" i="1" s="1"/>
  <c r="G27" i="1"/>
  <c r="G114" i="1" s="1"/>
  <c r="E22" i="1"/>
  <c r="H27" i="1"/>
  <c r="H114" i="1" s="1"/>
  <c r="F27" i="1"/>
  <c r="E24" i="1"/>
  <c r="E87" i="1"/>
  <c r="E85" i="1" s="1"/>
  <c r="E14" i="1"/>
  <c r="E12" i="1" s="1"/>
  <c r="E11" i="1" s="1"/>
  <c r="E68" i="1"/>
  <c r="E43" i="1"/>
  <c r="E33" i="1"/>
  <c r="F12" i="1"/>
  <c r="F11" i="1" s="1"/>
  <c r="E71" i="1"/>
  <c r="L11" i="1"/>
  <c r="E39" i="1"/>
  <c r="E27" i="1" l="1"/>
  <c r="F114" i="1"/>
</calcChain>
</file>

<file path=xl/sharedStrings.xml><?xml version="1.0" encoding="utf-8"?>
<sst xmlns="http://schemas.openxmlformats.org/spreadsheetml/2006/main" count="310" uniqueCount="135">
  <si>
    <t>Приложение 2</t>
  </si>
  <si>
    <t xml:space="preserve">к Постановлению администрации МО СП деревня Хвощи </t>
  </si>
  <si>
    <t>от 03.10.2019 г. №  35</t>
  </si>
  <si>
    <t xml:space="preserve"> </t>
  </si>
  <si>
    <t>Наименование мероприятия</t>
  </si>
  <si>
    <t>Сроки реализа-ции</t>
  </si>
  <si>
    <t>участники программы</t>
  </si>
  <si>
    <t>Источники финансирования</t>
  </si>
  <si>
    <t>Сумма расходов, всего (тыс. руб.)</t>
  </si>
  <si>
    <t>в том числе по годам реализации программы</t>
  </si>
  <si>
    <t>2020 г.</t>
  </si>
  <si>
    <t>2021 г.</t>
  </si>
  <si>
    <t>2022 г.</t>
  </si>
  <si>
    <t>2023 г.</t>
  </si>
  <si>
    <t>2024 г.</t>
  </si>
  <si>
    <t>Мероприятия в области жилищного хозяйства</t>
  </si>
  <si>
    <r>
      <t xml:space="preserve"> </t>
    </r>
    <r>
      <rPr>
        <b/>
        <sz val="12"/>
        <rFont val="Times New Roman"/>
        <family val="1"/>
        <charset val="204"/>
      </rPr>
      <t>Исполнение переданных полномочий муниципального района на обеспечение проживающих в поселении и нуждающихся в жилых помещениях малоимущих граждан жилыми помещениями, и по содержанию муниципального жилищного фонда, в т.ч:</t>
    </r>
  </si>
  <si>
    <t>2020-2025</t>
  </si>
  <si>
    <t>Фонд капитального ремонта Калужской области</t>
  </si>
  <si>
    <t>Бюджет МР "Износковский район"</t>
  </si>
  <si>
    <t>ремонт муниципального жилищного фонда, в том числе:</t>
  </si>
  <si>
    <t>подрядные организации</t>
  </si>
  <si>
    <t xml:space="preserve">АО «Газпром газораспределение Калуга» </t>
  </si>
  <si>
    <t>обслуживание газового оборудования в мун.квартирах, расположенных в МКД по адресу: д.Хвощи, ул.Мира, д.6 кв.5 и кв.6</t>
  </si>
  <si>
    <t>Мероприятия в области жилищного хозяйства (за счет собственных средств)</t>
  </si>
  <si>
    <t>плата за коммунальную услугу "Обращение с ТКО" в МКД за муниципальный жилищный фонд: д.Хвощи, ул.Центральная, д.2 кв.7, д.Хвощи, ул.Мира, д.6 кв.8 общей площадью - 74, 3 кв.м.</t>
  </si>
  <si>
    <t>Калужский региональный экологический оператор</t>
  </si>
  <si>
    <t>Бюджет МО СП "Деревня Хвощи"</t>
  </si>
  <si>
    <t>Коммунальное хозяйство</t>
  </si>
  <si>
    <t>в том числе:</t>
  </si>
  <si>
    <t>Исполнение переданных полномочий муниципального района по организации в границах поселения электро-, тепло-, газо- и водоснабжения населения, водоотведения, снабжения населения топливом</t>
  </si>
  <si>
    <t>Администрация МО СП "Деревня Хвощи"</t>
  </si>
  <si>
    <r>
      <t xml:space="preserve"> </t>
    </r>
    <r>
      <rPr>
        <b/>
        <sz val="12"/>
        <rFont val="Times New Roman"/>
        <family val="1"/>
        <charset val="204"/>
      </rPr>
      <t xml:space="preserve">Мероприятия в области коммунального хозяйства (за счет собственных средств)                               </t>
    </r>
    <r>
      <rPr>
        <sz val="12"/>
        <rFont val="Times New Roman"/>
        <family val="1"/>
        <charset val="204"/>
      </rPr>
      <t>ремонт общественного колодца в д.Хмелевка</t>
    </r>
  </si>
  <si>
    <t>Мероприятия в области благоустройства</t>
  </si>
  <si>
    <t>Исполнение переданных полномочий муниципального района  на содержание на территории муниципального района межпоселенческих мест захоронения</t>
  </si>
  <si>
    <t>уборка сухостойных деревьев на кладбище в д.Хвощи</t>
  </si>
  <si>
    <t xml:space="preserve">Уличное освещение </t>
  </si>
  <si>
    <t>филиал "Калугаэнерго" ПАО "МРСКЦентра и Приволжья"</t>
  </si>
  <si>
    <t>приобретение электроэнергии</t>
  </si>
  <si>
    <t>Обнинское отделение ОАО "КСК"</t>
  </si>
  <si>
    <t>ремонт уличного освещения в населенных пунктах</t>
  </si>
  <si>
    <t>ООО "ЭлМо-Си"</t>
  </si>
  <si>
    <t>технологическое присоединение к электрическим сетям на новые точки учета</t>
  </si>
  <si>
    <t>приобретение светильников,электрических лампочек и т.д.</t>
  </si>
  <si>
    <t>поставщик товаров</t>
  </si>
  <si>
    <t>Содержание и ремонт братских мест захоронений</t>
  </si>
  <si>
    <t>приобретение материалов для ремонта</t>
  </si>
  <si>
    <t>шефствующие организации</t>
  </si>
  <si>
    <t>приобретение венков для братских захоронений</t>
  </si>
  <si>
    <t>услуги по содержанию и ремонту захоронений</t>
  </si>
  <si>
    <t>Прочие мероприятия в области благоустройства</t>
  </si>
  <si>
    <t xml:space="preserve">вырубка опасных высокорослых зеленых и сухостойных насаждений на территории СП </t>
  </si>
  <si>
    <t xml:space="preserve">подрядные организации </t>
  </si>
  <si>
    <t>доставка и разрузка контейнеров для ТКО</t>
  </si>
  <si>
    <t>МУП "Калужский лес"</t>
  </si>
  <si>
    <t>проведение экспертных работ по сметам</t>
  </si>
  <si>
    <t>Управление ценообразование</t>
  </si>
  <si>
    <t>обустройство асфальтированной площадки возле администрации СП</t>
  </si>
  <si>
    <t>ликвидация стихийных свалок</t>
  </si>
  <si>
    <t>2021-2023</t>
  </si>
  <si>
    <t>физическое лицо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</si>
  <si>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</si>
  <si>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  </t>
  </si>
  <si>
    <t>Мероприятия в области пожарной безопасности</t>
  </si>
  <si>
    <t>приобретение запчастей для прицепной пожарной цистерны</t>
  </si>
  <si>
    <t>ремонт противопожарной цистерны</t>
  </si>
  <si>
    <t>Реализация общественно-значимых проектов по благоустройству сельских территорий                 (через министерство сельского хозяйства)</t>
  </si>
  <si>
    <t>Организация уличного освещения территории населенных пунктов: деревни Хвощи. деревни Калиновка., деревня Морозово Износковского района Калужской области</t>
  </si>
  <si>
    <t>Бюджет МО СП "Деревня Хвощи", областной бюджет</t>
  </si>
  <si>
    <t>средства бюджета поселения</t>
  </si>
  <si>
    <t>федеральные средства</t>
  </si>
  <si>
    <t xml:space="preserve">средства населения, ИП </t>
  </si>
  <si>
    <t>Реализация проектов развития общественной инфраструктуры, основанных на местных инициативах (через министерство финансов)</t>
  </si>
  <si>
    <t>ИТОГО по программе</t>
  </si>
  <si>
    <t>обустройство площадки возле пруда в д.Семеновское для забора воды пожарными машинами</t>
  </si>
  <si>
    <t>средства бюджета области</t>
  </si>
  <si>
    <r>
      <t>п</t>
    </r>
    <r>
      <rPr>
        <i/>
        <sz val="12"/>
        <rFont val="Times New Roman"/>
        <family val="1"/>
        <charset val="204"/>
      </rPr>
      <t>риобретение материалов для благоустройства</t>
    </r>
  </si>
  <si>
    <t>взносы на ремонт общего имущества МКД за муниципальный жилищный фонд, площадь общая 200 кв.м.д.Хвощи, ул.Мира, д.6 кв.3</t>
  </si>
  <si>
    <t>ремонт муниципальной квартиры д.Хвощи, ул.Мира, д.6 кв.8 (замена окон)-54280 руб , двери входные в 4 кв-ры - 103800 руб.,д.Хвощи, ул.Мира,д.6 кв.3,5,6,8</t>
  </si>
  <si>
    <t>перенос эл.опор с дороги на ул.Егерьская в д.Хвощи</t>
  </si>
  <si>
    <t>приобретение газонокосилки</t>
  </si>
  <si>
    <t>2021-2025</t>
  </si>
  <si>
    <t>ремонт крыши в МКД в д.Хвощи по ул.Мира, д.6. Установка снегозадержателей в 2022 году на крыше МКД ул.Мира, д.6</t>
  </si>
  <si>
    <t>Установка газового оборудования и отопительной системы в мун.квартире маневренного фонда д.Хвощи, ул.Мира, д.6 кв.8 в 2022 г.</t>
  </si>
  <si>
    <t>приобретение стройматериалов для ремонта муниципальной квартиры в д.Хвощи, ул.мира, д.6 кв.8</t>
  </si>
  <si>
    <t>ИП Максюта А.Г, ИП Беглянин В.П..</t>
  </si>
  <si>
    <t>межевание земельных участков под объектами муниципальной собственности СП, вынос точек</t>
  </si>
  <si>
    <t>ремонт и содержание общественных колодцев (чистка колодцев -32,480 тыс.руб., анализ воды - 28,393 тыс.руб.)</t>
  </si>
  <si>
    <t>ООО "Калужские просторы"</t>
  </si>
  <si>
    <t>вынос точек координат на территории зоны отдыха в д.Хвощи, ул.Центральная, уч.3а</t>
  </si>
  <si>
    <t>подрядчик</t>
  </si>
  <si>
    <t>ГП Калужской области "Калугаоблводоканал"</t>
  </si>
  <si>
    <t>услуги по транспортировке и обслуживанию пожарной цистерны</t>
  </si>
  <si>
    <t>мероприятий муниципальной программы "Развитие жилищно-коммунального хозяйства на территории муниципального образования сельское поселение деревня Хвощи"</t>
  </si>
  <si>
    <t xml:space="preserve">ПЕРЕЧЕНЬ </t>
  </si>
  <si>
    <t>приобретение банеров ко дню поселения и служба по контракту</t>
  </si>
  <si>
    <t>установка пожарных гидрантов на водопроводных сетях в д.Хвощи (ул.Лесная, ул.Мира, ул.Набережная)</t>
  </si>
  <si>
    <t>осуществление строительного контроля</t>
  </si>
  <si>
    <t>установка системы видеонаблюдения на  территории зоны отдыха в д.Хвощи, ул.Центральная, уч.3а</t>
  </si>
  <si>
    <t>проверка сметных расчетов</t>
  </si>
  <si>
    <t>Установка пожарных гидрантов на водопроводных сетях для обеспечения пожарной безопасности в границах населенного пункта д.Хвощи Износковского района Калужской области в рамках реализации инициативных проектов, 512317-07 руб.</t>
  </si>
  <si>
    <t>Благоустройство зоны отдыха в д.Хвощи, ул.Центральная, 3 - 1 этап. сметная стоимость - 599185-58 руб.</t>
  </si>
  <si>
    <t>утановка пожарных рынд в 7 населенных пунктах СП д.Хвощи (за счет средств бюджета МР"Износковский район")</t>
  </si>
  <si>
    <t>2026 г.</t>
  </si>
  <si>
    <t>обустройство пожарного водоема в д.Калиновка</t>
  </si>
  <si>
    <t>противопожарная опашка и окашивание за счет средств сельского поселения</t>
  </si>
  <si>
    <t>средства бюджета МР</t>
  </si>
  <si>
    <t>Благоустройство зоны отдыха в д.Хвощи, ул.Центральная, 3 - 3 этап. сметная стоимость - 2184053 руб.(постройка общ.туаета, хозпостройка, выравнивание и подсыпка участка</t>
  </si>
  <si>
    <t>подготовка сметного расчетьа для уствновки системы видеонаблюдения в зоне отдыха</t>
  </si>
  <si>
    <t>приобретение детских каруселей, качелей для установки в зоне отдыха</t>
  </si>
  <si>
    <t>Приобретение хоз.товаров</t>
  </si>
  <si>
    <t>скашивание травы в местах общего пользоания в населенных пунктах СП: д.Калиновка, д.Семеновское, д.Мочалки, д.Горки, дХвощи (за счет средств бюджета МР "Износковский район" МР "Прироохранные мероприятия")</t>
  </si>
  <si>
    <t>разработка сметы на установк подземного пожарного резервуара в д.Калиновка</t>
  </si>
  <si>
    <t>страхование членов добровольной пожарной охраны СП деревня хвощи 3 чел. х 650 руб.</t>
  </si>
  <si>
    <t>средства бюджета муниципального района</t>
  </si>
  <si>
    <t>приобретение стендов для обнародовании информации</t>
  </si>
  <si>
    <t>консультавтиное сопровождениеэлектронного аукциона по продаже муниципального имущества (нежилого здания с земельным участком в д.Хвощи ул.Центральная, 7</t>
  </si>
  <si>
    <t xml:space="preserve"> Фонд имущества Калужской области</t>
  </si>
  <si>
    <t>2027 г.</t>
  </si>
  <si>
    <t>2025 г.</t>
  </si>
  <si>
    <t>свободный лимит</t>
  </si>
  <si>
    <t>2025-2027</t>
  </si>
  <si>
    <t>откачка ЖБО из общественого туалета в зоне отдыха в д.Хвощи, ул.Центральная, уч.3а</t>
  </si>
  <si>
    <t>благоустройство контейнерных площадок в д.Хвощи (цементное основание)</t>
  </si>
  <si>
    <t>2020-2027</t>
  </si>
  <si>
    <t>2024-2027</t>
  </si>
  <si>
    <t>скашивание травы в местах общего пользования в целях благоустройства (20000 руб.х130,2% х4) за счет средств бюджета МО СП д.Хвощи</t>
  </si>
  <si>
    <t>благоустройство зоны отдыха в д.Хвощи, ул.Центральная, уч.3а (вырубка деревьев)в 2023 году, с 2025 года - содержание площадки(з/ 20000 руб.х130,2% х 6 (с апреля-сентябрь вкл.)</t>
  </si>
  <si>
    <t>рабочий по благоустройству территории (15000х 130,2% х7 месяцев)по содержанию контейнерных площадок (расчитска от снега) январь-март, ноябрь-декабрь)</t>
  </si>
  <si>
    <t xml:space="preserve">   </t>
  </si>
  <si>
    <t>содержание и ремонт воинских захоронений (ремонт, приобретение материалов)за счет бюджета МР "Износковский район"</t>
  </si>
  <si>
    <t>в редакции: постановления администрации МО СП д.Хвощи: от 14.04.2020 г. № 15, от 07.10.2020 г.№ 29а, от 25.12.2020 г. № 41, от 29.12.2021 г. № 45, от 27.12.2022 г. № 35, от 29.06.2023 г. № 32, от 12.10.2023 г.№ 41, от 19.02.2024 г. № 10, от 18.07.2024 г. № 30, от 14.10.2024 г. № 42, от 13.02.2025 № 10</t>
  </si>
  <si>
    <t>(скашивание травы на кладбище - 52080 руб (2024), уборка стих.свалок на кладбище - 32926 руб(2024), благ-во контейнерных площадок - 53538 руб. (2024) за счет средств бюджета МР "Износковский район" МР "Прироохранные мероприятия"</t>
  </si>
  <si>
    <t>Озеленение на братском захоронении с обустройством пешеходного мостика через ручей в д.Семеновское (за счет средств бюджета МР "Износковский район" МР"Прироохранные мероприятия")</t>
  </si>
  <si>
    <t>скашивание травы за счет средств сельского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</si>
</sst>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#,##0.0"/>
    <numFmt numFmtId="166" formatCode="0.000"/>
    <numFmt numFmtId="167" formatCode="#,##0.000"/>
    <numFmt numFmtId="168" formatCode="_(* #,##0.000_);_(* \(#,##0.000\);_(* &quot;-&quot;??_);_(@_)"/>
    <numFmt numFmtId="169" formatCode="0.0000"/>
    <numFmt numFmtId="170" formatCode="_-* #,##0.000\ _₽_-;\-* #,##0.000\ _₽_-;_-* &quot;-&quot;???\ _₽_-;_-@_-"/>
  </numFmts>
  <fonts count="21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 Cyr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i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3" borderId="0"/>
  </cellStyleXfs>
  <cellXfs count="118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/>
    <xf numFmtId="0" fontId="3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4" fillId="0" borderId="0" xfId="0" applyFont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Border="1" applyAlignment="1">
      <alignment vertical="top"/>
    </xf>
    <xf numFmtId="165" fontId="5" fillId="0" borderId="0" xfId="0" applyNumberFormat="1" applyFont="1" applyFill="1" applyBorder="1" applyAlignment="1">
      <alignment vertical="top"/>
    </xf>
    <xf numFmtId="0" fontId="5" fillId="0" borderId="0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vertical="top" wrapText="1"/>
    </xf>
    <xf numFmtId="0" fontId="3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2" fillId="0" borderId="0" xfId="0" applyFont="1"/>
    <xf numFmtId="166" fontId="0" fillId="0" borderId="0" xfId="0" applyNumberFormat="1"/>
    <xf numFmtId="0" fontId="3" fillId="0" borderId="2" xfId="0" applyFont="1" applyFill="1" applyBorder="1" applyAlignment="1">
      <alignment horizontal="center" vertical="center"/>
    </xf>
    <xf numFmtId="0" fontId="9" fillId="0" borderId="0" xfId="0" applyFont="1"/>
    <xf numFmtId="0" fontId="5" fillId="2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0" fontId="10" fillId="3" borderId="3" xfId="2" applyFont="1" applyFill="1" applyBorder="1" applyAlignment="1">
      <alignment vertical="top" wrapText="1"/>
    </xf>
    <xf numFmtId="167" fontId="3" fillId="2" borderId="2" xfId="1" applyNumberFormat="1" applyFont="1" applyFill="1" applyBorder="1" applyAlignment="1">
      <alignment vertical="top"/>
    </xf>
    <xf numFmtId="167" fontId="3" fillId="2" borderId="2" xfId="1" applyNumberFormat="1" applyFont="1" applyFill="1" applyBorder="1" applyAlignment="1">
      <alignment horizontal="right" vertical="top"/>
    </xf>
    <xf numFmtId="167" fontId="3" fillId="0" borderId="2" xfId="1" applyNumberFormat="1" applyFont="1" applyFill="1" applyBorder="1" applyAlignment="1">
      <alignment horizontal="right" vertical="top"/>
    </xf>
    <xf numFmtId="167" fontId="4" fillId="2" borderId="2" xfId="1" applyNumberFormat="1" applyFont="1" applyFill="1" applyBorder="1" applyAlignment="1">
      <alignment vertical="top"/>
    </xf>
    <xf numFmtId="167" fontId="4" fillId="2" borderId="2" xfId="1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horizontal="right" vertical="top"/>
    </xf>
    <xf numFmtId="167" fontId="4" fillId="0" borderId="2" xfId="1" applyNumberFormat="1" applyFont="1" applyFill="1" applyBorder="1" applyAlignment="1">
      <alignment vertical="top"/>
    </xf>
    <xf numFmtId="167" fontId="3" fillId="0" borderId="2" xfId="1" applyNumberFormat="1" applyFont="1" applyFill="1" applyBorder="1" applyAlignment="1">
      <alignment vertical="top"/>
    </xf>
    <xf numFmtId="167" fontId="4" fillId="0" borderId="2" xfId="1" applyNumberFormat="1" applyFont="1" applyBorder="1" applyAlignment="1">
      <alignment vertical="top"/>
    </xf>
    <xf numFmtId="167" fontId="2" fillId="0" borderId="2" xfId="1" applyNumberFormat="1" applyFont="1" applyFill="1" applyBorder="1" applyAlignment="1">
      <alignment vertical="top"/>
    </xf>
    <xf numFmtId="167" fontId="2" fillId="2" borderId="2" xfId="1" applyNumberFormat="1" applyFont="1" applyFill="1" applyBorder="1" applyAlignment="1">
      <alignment vertical="top"/>
    </xf>
    <xf numFmtId="167" fontId="5" fillId="2" borderId="2" xfId="1" applyNumberFormat="1" applyFont="1" applyFill="1" applyBorder="1" applyAlignment="1">
      <alignment vertical="top"/>
    </xf>
    <xf numFmtId="167" fontId="5" fillId="2" borderId="2" xfId="1" applyNumberFormat="1" applyFont="1" applyFill="1" applyBorder="1" applyAlignment="1">
      <alignment horizontal="right" vertical="top"/>
    </xf>
    <xf numFmtId="167" fontId="5" fillId="0" borderId="2" xfId="1" applyNumberFormat="1" applyFont="1" applyFill="1" applyBorder="1" applyAlignment="1">
      <alignment horizontal="right" vertical="top"/>
    </xf>
    <xf numFmtId="167" fontId="13" fillId="2" borderId="2" xfId="1" applyNumberFormat="1" applyFont="1" applyFill="1" applyBorder="1" applyAlignment="1">
      <alignment vertical="top"/>
    </xf>
    <xf numFmtId="167" fontId="8" fillId="2" borderId="2" xfId="1" applyNumberFormat="1" applyFont="1" applyFill="1" applyBorder="1" applyAlignment="1">
      <alignment vertical="top"/>
    </xf>
    <xf numFmtId="167" fontId="11" fillId="0" borderId="2" xfId="1" applyNumberFormat="1" applyFont="1" applyFill="1" applyBorder="1" applyAlignment="1">
      <alignment vertical="top"/>
    </xf>
    <xf numFmtId="167" fontId="12" fillId="0" borderId="2" xfId="1" applyNumberFormat="1" applyFont="1" applyFill="1" applyBorder="1" applyAlignment="1">
      <alignment vertical="top"/>
    </xf>
    <xf numFmtId="167" fontId="3" fillId="2" borderId="2" xfId="1" applyNumberFormat="1" applyFont="1" applyFill="1" applyBorder="1" applyAlignment="1">
      <alignment horizontal="right" vertical="top" wrapText="1"/>
    </xf>
    <xf numFmtId="167" fontId="5" fillId="0" borderId="2" xfId="1" applyNumberFormat="1" applyFont="1" applyFill="1" applyBorder="1" applyAlignment="1">
      <alignment vertical="top"/>
    </xf>
    <xf numFmtId="167" fontId="14" fillId="0" borderId="2" xfId="1" applyNumberFormat="1" applyFont="1" applyFill="1" applyBorder="1" applyAlignment="1">
      <alignment vertical="top"/>
    </xf>
    <xf numFmtId="167" fontId="2" fillId="2" borderId="2" xfId="1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wrapText="1"/>
    </xf>
    <xf numFmtId="166" fontId="0" fillId="0" borderId="4" xfId="0" applyNumberFormat="1" applyFont="1" applyBorder="1" applyAlignment="1">
      <alignment vertical="top"/>
    </xf>
    <xf numFmtId="166" fontId="0" fillId="0" borderId="2" xfId="0" applyNumberFormat="1" applyFont="1" applyBorder="1" applyAlignment="1">
      <alignment vertical="top"/>
    </xf>
    <xf numFmtId="170" fontId="15" fillId="0" borderId="4" xfId="0" applyNumberFormat="1" applyFont="1" applyBorder="1"/>
    <xf numFmtId="0" fontId="0" fillId="0" borderId="2" xfId="0" applyFont="1" applyBorder="1"/>
    <xf numFmtId="166" fontId="16" fillId="0" borderId="4" xfId="0" applyNumberFormat="1" applyFont="1" applyBorder="1" applyAlignment="1">
      <alignment vertical="top"/>
    </xf>
    <xf numFmtId="166" fontId="0" fillId="0" borderId="2" xfId="0" applyNumberFormat="1" applyFont="1" applyFill="1" applyBorder="1" applyAlignment="1">
      <alignment vertical="top"/>
    </xf>
    <xf numFmtId="168" fontId="15" fillId="0" borderId="4" xfId="0" applyNumberFormat="1" applyFont="1" applyFill="1" applyBorder="1" applyAlignment="1">
      <alignment vertical="top"/>
    </xf>
    <xf numFmtId="164" fontId="4" fillId="0" borderId="2" xfId="1" applyFont="1" applyFill="1" applyBorder="1" applyAlignment="1">
      <alignment vertical="top"/>
    </xf>
    <xf numFmtId="168" fontId="0" fillId="0" borderId="2" xfId="1" applyNumberFormat="1" applyFont="1" applyFill="1" applyBorder="1" applyAlignment="1">
      <alignment vertical="top"/>
    </xf>
    <xf numFmtId="166" fontId="0" fillId="0" borderId="4" xfId="0" applyNumberFormat="1" applyFont="1" applyFill="1" applyBorder="1" applyAlignment="1">
      <alignment vertical="top"/>
    </xf>
    <xf numFmtId="166" fontId="16" fillId="0" borderId="4" xfId="0" applyNumberFormat="1" applyFont="1" applyFill="1" applyBorder="1" applyAlignment="1">
      <alignment vertical="top"/>
    </xf>
    <xf numFmtId="169" fontId="0" fillId="0" borderId="2" xfId="0" applyNumberFormat="1" applyFont="1" applyFill="1" applyBorder="1" applyAlignment="1">
      <alignment vertical="top"/>
    </xf>
    <xf numFmtId="169" fontId="0" fillId="0" borderId="2" xfId="0" applyNumberFormat="1" applyFont="1" applyBorder="1" applyAlignment="1">
      <alignment vertical="top"/>
    </xf>
    <xf numFmtId="0" fontId="0" fillId="0" borderId="2" xfId="0" applyFont="1" applyFill="1" applyBorder="1"/>
    <xf numFmtId="0" fontId="0" fillId="0" borderId="4" xfId="0" applyFont="1" applyFill="1" applyBorder="1"/>
    <xf numFmtId="166" fontId="17" fillId="0" borderId="4" xfId="0" applyNumberFormat="1" applyFont="1" applyFill="1" applyBorder="1" applyAlignment="1">
      <alignment vertical="top"/>
    </xf>
    <xf numFmtId="0" fontId="0" fillId="0" borderId="2" xfId="0" applyFont="1" applyFill="1" applyBorder="1" applyAlignment="1">
      <alignment vertical="top"/>
    </xf>
    <xf numFmtId="166" fontId="15" fillId="0" borderId="2" xfId="0" applyNumberFormat="1" applyFont="1" applyFill="1" applyBorder="1" applyAlignment="1">
      <alignment vertical="top"/>
    </xf>
    <xf numFmtId="0" fontId="0" fillId="0" borderId="4" xfId="0" applyFont="1" applyBorder="1"/>
    <xf numFmtId="166" fontId="18" fillId="0" borderId="2" xfId="0" applyNumberFormat="1" applyFont="1" applyFill="1" applyBorder="1" applyAlignment="1">
      <alignment vertical="top"/>
    </xf>
    <xf numFmtId="166" fontId="18" fillId="0" borderId="4" xfId="0" applyNumberFormat="1" applyFont="1" applyFill="1" applyBorder="1" applyAlignment="1">
      <alignment vertical="top"/>
    </xf>
    <xf numFmtId="166" fontId="16" fillId="0" borderId="2" xfId="0" applyNumberFormat="1" applyFont="1" applyBorder="1" applyAlignment="1">
      <alignment vertical="top"/>
    </xf>
    <xf numFmtId="0" fontId="0" fillId="0" borderId="5" xfId="0" applyFont="1" applyBorder="1"/>
    <xf numFmtId="167" fontId="13" fillId="0" borderId="2" xfId="1" applyNumberFormat="1" applyFont="1" applyFill="1" applyBorder="1" applyAlignment="1">
      <alignment vertical="top"/>
    </xf>
    <xf numFmtId="0" fontId="12" fillId="2" borderId="2" xfId="0" applyFont="1" applyFill="1" applyBorder="1" applyAlignment="1">
      <alignment vertical="top" wrapText="1"/>
    </xf>
    <xf numFmtId="166" fontId="9" fillId="0" borderId="4" xfId="0" applyNumberFormat="1" applyFont="1" applyFill="1" applyBorder="1" applyAlignment="1">
      <alignment vertical="top"/>
    </xf>
    <xf numFmtId="166" fontId="19" fillId="2" borderId="4" xfId="0" applyNumberFormat="1" applyFont="1" applyFill="1" applyBorder="1" applyAlignment="1">
      <alignment horizontal="center" vertical="top"/>
    </xf>
    <xf numFmtId="0" fontId="11" fillId="0" borderId="2" xfId="0" applyFont="1" applyFill="1" applyBorder="1" applyAlignment="1">
      <alignment horizontal="center" vertical="center"/>
    </xf>
    <xf numFmtId="167" fontId="11" fillId="0" borderId="2" xfId="1" applyNumberFormat="1" applyFont="1" applyFill="1" applyBorder="1" applyAlignment="1">
      <alignment horizontal="right" vertical="top"/>
    </xf>
    <xf numFmtId="167" fontId="12" fillId="0" borderId="2" xfId="1" applyNumberFormat="1" applyFont="1" applyFill="1" applyBorder="1" applyAlignment="1">
      <alignment horizontal="right" vertical="top"/>
    </xf>
    <xf numFmtId="167" fontId="14" fillId="0" borderId="2" xfId="1" applyNumberFormat="1" applyFont="1" applyFill="1" applyBorder="1" applyAlignment="1">
      <alignment horizontal="right" vertical="top"/>
    </xf>
    <xf numFmtId="167" fontId="12" fillId="0" borderId="2" xfId="1" applyNumberFormat="1" applyFont="1" applyFill="1" applyBorder="1" applyAlignment="1">
      <alignment horizontal="center" vertical="top" wrapText="1"/>
    </xf>
    <xf numFmtId="167" fontId="11" fillId="0" borderId="2" xfId="1" applyNumberFormat="1" applyFont="1" applyFill="1" applyBorder="1" applyAlignment="1">
      <alignment horizontal="center" vertical="top"/>
    </xf>
    <xf numFmtId="0" fontId="12" fillId="2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167" fontId="12" fillId="2" borderId="2" xfId="1" applyNumberFormat="1" applyFont="1" applyFill="1" applyBorder="1" applyAlignment="1">
      <alignment vertical="top"/>
    </xf>
    <xf numFmtId="167" fontId="11" fillId="2" borderId="2" xfId="1" applyNumberFormat="1" applyFont="1" applyFill="1" applyBorder="1" applyAlignment="1">
      <alignment vertical="top"/>
    </xf>
    <xf numFmtId="166" fontId="20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67" fontId="12" fillId="4" borderId="2" xfId="1" applyNumberFormat="1" applyFont="1" applyFill="1" applyBorder="1" applyAlignment="1">
      <alignment vertical="top"/>
    </xf>
  </cellXfs>
  <cellStyles count="3">
    <cellStyle name="Обычный" xfId="0" builtinId="0"/>
    <cellStyle name="Обычный_Рачет расходов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0"/>
  <sheetViews>
    <sheetView tabSelected="1" topLeftCell="A97" workbookViewId="0">
      <selection activeCell="J77" sqref="J77"/>
    </sheetView>
  </sheetViews>
  <sheetFormatPr defaultRowHeight="12.75" x14ac:dyDescent="0.2"/>
  <cols>
    <col min="1" max="1" width="52.5703125" customWidth="1"/>
    <col min="2" max="2" width="12.140625" customWidth="1"/>
    <col min="3" max="3" width="15.85546875" customWidth="1"/>
    <col min="4" max="4" width="14.140625" customWidth="1"/>
    <col min="5" max="5" width="11.42578125" customWidth="1"/>
    <col min="6" max="6" width="12.140625" customWidth="1"/>
    <col min="7" max="9" width="10.140625" customWidth="1"/>
    <col min="10" max="10" width="11.28515625" customWidth="1"/>
    <col min="11" max="11" width="11.140625" customWidth="1"/>
    <col min="12" max="12" width="11.28515625" customWidth="1"/>
    <col min="13" max="13" width="13.42578125" bestFit="1" customWidth="1"/>
  </cols>
  <sheetData>
    <row r="1" spans="1:15" ht="15.75" x14ac:dyDescent="0.2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5" ht="15.75" x14ac:dyDescent="0.25">
      <c r="A2" s="108" t="s">
        <v>1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1:15" ht="15.75" x14ac:dyDescent="0.25">
      <c r="A3" s="108" t="s">
        <v>2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</row>
    <row r="4" spans="1:15" ht="12.75" customHeight="1" x14ac:dyDescent="0.25">
      <c r="A4" s="37"/>
      <c r="B4" s="37"/>
      <c r="C4" s="37"/>
      <c r="D4" s="37"/>
      <c r="E4" s="37"/>
      <c r="F4" s="109" t="s">
        <v>131</v>
      </c>
      <c r="G4" s="109"/>
      <c r="H4" s="109"/>
      <c r="I4" s="109"/>
      <c r="J4" s="109"/>
      <c r="K4" s="109"/>
      <c r="L4" s="109"/>
    </row>
    <row r="5" spans="1:15" ht="60" customHeight="1" x14ac:dyDescent="0.25">
      <c r="A5" s="35" t="s">
        <v>3</v>
      </c>
      <c r="B5" s="35"/>
      <c r="C5" s="35"/>
      <c r="D5" s="35"/>
      <c r="E5" s="35"/>
      <c r="F5" s="109"/>
      <c r="G5" s="109"/>
      <c r="H5" s="109"/>
      <c r="I5" s="109"/>
      <c r="J5" s="109"/>
      <c r="K5" s="109"/>
      <c r="L5" s="109"/>
    </row>
    <row r="6" spans="1:15" ht="20.25" customHeight="1" x14ac:dyDescent="0.25">
      <c r="A6" s="110" t="s">
        <v>94</v>
      </c>
      <c r="B6" s="110"/>
      <c r="C6" s="110"/>
      <c r="D6" s="110"/>
      <c r="E6" s="110"/>
      <c r="F6" s="110"/>
      <c r="G6" s="110"/>
      <c r="H6" s="110"/>
      <c r="I6" s="110"/>
      <c r="J6" s="110"/>
      <c r="K6" s="110"/>
      <c r="L6" s="110"/>
    </row>
    <row r="7" spans="1:15" ht="20.25" customHeight="1" x14ac:dyDescent="0.2">
      <c r="A7" s="111" t="s">
        <v>93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</row>
    <row r="8" spans="1:15" ht="20.25" customHeight="1" x14ac:dyDescent="0.2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</row>
    <row r="9" spans="1:15" ht="20.25" customHeight="1" x14ac:dyDescent="0.2">
      <c r="A9" s="113" t="s">
        <v>4</v>
      </c>
      <c r="B9" s="113" t="s">
        <v>5</v>
      </c>
      <c r="C9" s="113" t="s">
        <v>6</v>
      </c>
      <c r="D9" s="113" t="s">
        <v>7</v>
      </c>
      <c r="E9" s="113" t="s">
        <v>8</v>
      </c>
      <c r="F9" s="114" t="s">
        <v>9</v>
      </c>
      <c r="G9" s="115"/>
      <c r="H9" s="115"/>
      <c r="I9" s="115"/>
      <c r="J9" s="115"/>
      <c r="K9" s="115"/>
      <c r="L9" s="115"/>
      <c r="M9" s="116"/>
    </row>
    <row r="10" spans="1:15" ht="48.75" customHeight="1" x14ac:dyDescent="0.2">
      <c r="A10" s="113"/>
      <c r="B10" s="113"/>
      <c r="C10" s="113"/>
      <c r="D10" s="113"/>
      <c r="E10" s="113"/>
      <c r="F10" s="1" t="s">
        <v>10</v>
      </c>
      <c r="G10" s="33" t="s">
        <v>11</v>
      </c>
      <c r="H10" s="40" t="s">
        <v>12</v>
      </c>
      <c r="I10" s="33" t="s">
        <v>13</v>
      </c>
      <c r="J10" s="95" t="s">
        <v>14</v>
      </c>
      <c r="K10" s="33" t="s">
        <v>119</v>
      </c>
      <c r="L10" s="33" t="s">
        <v>103</v>
      </c>
      <c r="M10" s="33" t="s">
        <v>118</v>
      </c>
    </row>
    <row r="11" spans="1:15" ht="15.75" x14ac:dyDescent="0.2">
      <c r="A11" s="2" t="s">
        <v>15</v>
      </c>
      <c r="B11" s="3"/>
      <c r="C11" s="3"/>
      <c r="D11" s="3"/>
      <c r="E11" s="45">
        <f>SUM(E12+E20)</f>
        <v>1142.96</v>
      </c>
      <c r="F11" s="46">
        <f>SUM(F12+F20)</f>
        <v>83.331000000000003</v>
      </c>
      <c r="G11" s="46">
        <f>SUM(G12)</f>
        <v>162.636</v>
      </c>
      <c r="H11" s="47">
        <f>SUM(H12)</f>
        <v>896.99299999999994</v>
      </c>
      <c r="I11" s="46">
        <f>SUM(I12)</f>
        <v>0</v>
      </c>
      <c r="J11" s="96">
        <f>SUM(J12+J20)</f>
        <v>0</v>
      </c>
      <c r="K11" s="46">
        <f>SUM(K12+K20)</f>
        <v>0</v>
      </c>
      <c r="L11" s="46">
        <f>SUM(L12+L20)</f>
        <v>0</v>
      </c>
      <c r="M11" s="68">
        <v>0</v>
      </c>
    </row>
    <row r="12" spans="1:15" ht="98.25" customHeight="1" x14ac:dyDescent="0.2">
      <c r="A12" s="4" t="s">
        <v>16</v>
      </c>
      <c r="B12" s="5"/>
      <c r="C12" s="6"/>
      <c r="D12" s="3"/>
      <c r="E12" s="45">
        <f>E13+E14+E19</f>
        <v>1139.6290000000001</v>
      </c>
      <c r="F12" s="46">
        <f>SUM(F13+F14+F19)</f>
        <v>80</v>
      </c>
      <c r="G12" s="46">
        <f>SUM(G13+G14+G19)</f>
        <v>162.636</v>
      </c>
      <c r="H12" s="47">
        <f>SUM(H13+H14+H19)</f>
        <v>896.99299999999994</v>
      </c>
      <c r="I12" s="46">
        <f>SUM(I13+I14+I19)</f>
        <v>0</v>
      </c>
      <c r="J12" s="96">
        <f>SUM(J13:J15)</f>
        <v>0</v>
      </c>
      <c r="K12" s="46">
        <f>SUM(K13:K19)</f>
        <v>0</v>
      </c>
      <c r="L12" s="46">
        <f>SUM(L13:L19)</f>
        <v>0</v>
      </c>
      <c r="M12" s="69">
        <v>0</v>
      </c>
      <c r="N12" s="39"/>
      <c r="O12" t="s">
        <v>129</v>
      </c>
    </row>
    <row r="13" spans="1:15" ht="86.25" customHeight="1" x14ac:dyDescent="0.2">
      <c r="A13" s="7" t="s">
        <v>77</v>
      </c>
      <c r="B13" s="5" t="s">
        <v>17</v>
      </c>
      <c r="C13" s="5" t="s">
        <v>18</v>
      </c>
      <c r="D13" s="8" t="s">
        <v>19</v>
      </c>
      <c r="E13" s="55">
        <f t="shared" ref="E13:E19" si="0">SUM(F13:L13)</f>
        <v>21.89</v>
      </c>
      <c r="F13" s="49">
        <v>18</v>
      </c>
      <c r="G13" s="49">
        <v>0.95599999999999996</v>
      </c>
      <c r="H13" s="50">
        <v>2.9340000000000002</v>
      </c>
      <c r="I13" s="49">
        <v>0</v>
      </c>
      <c r="J13" s="97">
        <v>0</v>
      </c>
      <c r="K13" s="49">
        <v>0</v>
      </c>
      <c r="L13" s="49">
        <v>0</v>
      </c>
      <c r="M13" s="69">
        <v>0</v>
      </c>
    </row>
    <row r="14" spans="1:15" ht="52.5" customHeight="1" x14ac:dyDescent="0.2">
      <c r="A14" s="7" t="s">
        <v>20</v>
      </c>
      <c r="B14" s="5" t="s">
        <v>17</v>
      </c>
      <c r="C14" s="5" t="s">
        <v>21</v>
      </c>
      <c r="D14" s="8" t="s">
        <v>19</v>
      </c>
      <c r="E14" s="55">
        <f t="shared" si="0"/>
        <v>1102.0260000000001</v>
      </c>
      <c r="F14" s="48">
        <f>SUM(F15:F18)</f>
        <v>56.5</v>
      </c>
      <c r="G14" s="48">
        <f>SUM(G15:G18)</f>
        <v>161.68</v>
      </c>
      <c r="H14" s="51">
        <f>SUM(H15:H18)</f>
        <v>883.846</v>
      </c>
      <c r="I14" s="49">
        <v>0</v>
      </c>
      <c r="J14" s="97">
        <v>0</v>
      </c>
      <c r="K14" s="49">
        <v>0</v>
      </c>
      <c r="L14" s="49">
        <v>0</v>
      </c>
      <c r="M14" s="69">
        <v>0</v>
      </c>
    </row>
    <row r="15" spans="1:15" ht="50.25" customHeight="1" x14ac:dyDescent="0.2">
      <c r="A15" s="7" t="s">
        <v>82</v>
      </c>
      <c r="B15" s="8">
        <v>2020</v>
      </c>
      <c r="C15" s="8" t="s">
        <v>21</v>
      </c>
      <c r="D15" s="8" t="s">
        <v>19</v>
      </c>
      <c r="E15" s="55">
        <f t="shared" si="0"/>
        <v>390.548</v>
      </c>
      <c r="F15" s="48">
        <v>56.5</v>
      </c>
      <c r="G15" s="49">
        <v>0</v>
      </c>
      <c r="H15" s="51">
        <v>334.048</v>
      </c>
      <c r="I15" s="49">
        <v>0</v>
      </c>
      <c r="J15" s="97">
        <v>0</v>
      </c>
      <c r="K15" s="49">
        <v>0</v>
      </c>
      <c r="L15" s="49">
        <v>0</v>
      </c>
      <c r="M15" s="69">
        <v>0</v>
      </c>
    </row>
    <row r="16" spans="1:15" ht="47.25" customHeight="1" x14ac:dyDescent="0.2">
      <c r="A16" s="7" t="s">
        <v>78</v>
      </c>
      <c r="B16" s="8">
        <v>2021</v>
      </c>
      <c r="C16" s="8" t="s">
        <v>21</v>
      </c>
      <c r="D16" s="8" t="s">
        <v>19</v>
      </c>
      <c r="E16" s="55">
        <f t="shared" si="0"/>
        <v>405.73199999999997</v>
      </c>
      <c r="F16" s="49">
        <v>0</v>
      </c>
      <c r="G16" s="48">
        <v>158.08000000000001</v>
      </c>
      <c r="H16" s="51">
        <v>247.65199999999999</v>
      </c>
      <c r="I16" s="49">
        <v>0</v>
      </c>
      <c r="J16" s="97">
        <v>0</v>
      </c>
      <c r="K16" s="49">
        <v>0</v>
      </c>
      <c r="L16" s="49">
        <v>0</v>
      </c>
      <c r="M16" s="69">
        <v>0</v>
      </c>
    </row>
    <row r="17" spans="1:16" ht="47.25" customHeight="1" x14ac:dyDescent="0.2">
      <c r="A17" s="7" t="s">
        <v>84</v>
      </c>
      <c r="B17" s="5">
        <v>2022</v>
      </c>
      <c r="C17" s="5" t="s">
        <v>85</v>
      </c>
      <c r="D17" s="8" t="s">
        <v>19</v>
      </c>
      <c r="E17" s="55">
        <f t="shared" si="0"/>
        <v>169.74100000000001</v>
      </c>
      <c r="F17" s="49">
        <v>0</v>
      </c>
      <c r="G17" s="49">
        <v>0</v>
      </c>
      <c r="H17" s="51">
        <v>169.74100000000001</v>
      </c>
      <c r="I17" s="49">
        <v>0</v>
      </c>
      <c r="J17" s="97">
        <v>0</v>
      </c>
      <c r="K17" s="49">
        <v>0</v>
      </c>
      <c r="L17" s="49">
        <v>0</v>
      </c>
      <c r="M17" s="69">
        <v>0</v>
      </c>
    </row>
    <row r="18" spans="1:16" ht="51.75" customHeight="1" x14ac:dyDescent="0.25">
      <c r="A18" s="7" t="s">
        <v>83</v>
      </c>
      <c r="B18" s="8" t="s">
        <v>17</v>
      </c>
      <c r="C18" s="36" t="s">
        <v>22</v>
      </c>
      <c r="D18" s="8" t="s">
        <v>19</v>
      </c>
      <c r="E18" s="55">
        <f t="shared" si="0"/>
        <v>136.005</v>
      </c>
      <c r="F18" s="49">
        <v>0</v>
      </c>
      <c r="G18" s="48">
        <v>3.6</v>
      </c>
      <c r="H18" s="51">
        <v>132.405</v>
      </c>
      <c r="I18" s="49">
        <v>0</v>
      </c>
      <c r="J18" s="97">
        <v>0</v>
      </c>
      <c r="K18" s="49">
        <v>0</v>
      </c>
      <c r="L18" s="49">
        <v>0</v>
      </c>
      <c r="M18" s="69">
        <v>0</v>
      </c>
    </row>
    <row r="19" spans="1:16" ht="63" x14ac:dyDescent="0.2">
      <c r="A19" s="7" t="s">
        <v>23</v>
      </c>
      <c r="B19" s="5" t="s">
        <v>17</v>
      </c>
      <c r="C19" s="5" t="s">
        <v>21</v>
      </c>
      <c r="D19" s="8" t="s">
        <v>19</v>
      </c>
      <c r="E19" s="55">
        <f t="shared" si="0"/>
        <v>15.712999999999999</v>
      </c>
      <c r="F19" s="48">
        <v>5.5</v>
      </c>
      <c r="G19" s="49">
        <v>0</v>
      </c>
      <c r="H19" s="51">
        <v>10.212999999999999</v>
      </c>
      <c r="I19" s="49">
        <v>0</v>
      </c>
      <c r="J19" s="97">
        <v>0</v>
      </c>
      <c r="K19" s="49">
        <v>0</v>
      </c>
      <c r="L19" s="49">
        <v>0</v>
      </c>
      <c r="M19" s="68">
        <v>0</v>
      </c>
    </row>
    <row r="20" spans="1:16" ht="31.5" x14ac:dyDescent="0.2">
      <c r="A20" s="9" t="s">
        <v>24</v>
      </c>
      <c r="B20" s="10"/>
      <c r="C20" s="10"/>
      <c r="D20" s="3"/>
      <c r="E20" s="45">
        <f t="shared" ref="E20:L20" si="1">SUM(E21)</f>
        <v>3.331</v>
      </c>
      <c r="F20" s="45">
        <f>F21</f>
        <v>3.331</v>
      </c>
      <c r="G20" s="45">
        <f t="shared" si="1"/>
        <v>0</v>
      </c>
      <c r="H20" s="52">
        <f t="shared" si="1"/>
        <v>0</v>
      </c>
      <c r="I20" s="45">
        <f t="shared" si="1"/>
        <v>0</v>
      </c>
      <c r="J20" s="61">
        <f t="shared" si="1"/>
        <v>0</v>
      </c>
      <c r="K20" s="45">
        <f t="shared" si="1"/>
        <v>0</v>
      </c>
      <c r="L20" s="45">
        <f t="shared" si="1"/>
        <v>0</v>
      </c>
      <c r="M20" s="69">
        <v>0</v>
      </c>
    </row>
    <row r="21" spans="1:16" ht="63" x14ac:dyDescent="0.2">
      <c r="A21" s="7" t="s">
        <v>25</v>
      </c>
      <c r="B21" s="5" t="s">
        <v>17</v>
      </c>
      <c r="C21" s="5" t="s">
        <v>26</v>
      </c>
      <c r="D21" s="8" t="s">
        <v>27</v>
      </c>
      <c r="E21" s="55">
        <f>SUM(F21:L21)</f>
        <v>3.331</v>
      </c>
      <c r="F21" s="48">
        <v>3.331</v>
      </c>
      <c r="G21" s="49">
        <v>0</v>
      </c>
      <c r="H21" s="50">
        <v>0</v>
      </c>
      <c r="I21" s="49">
        <v>0</v>
      </c>
      <c r="J21" s="97">
        <v>0</v>
      </c>
      <c r="K21" s="49">
        <v>0</v>
      </c>
      <c r="L21" s="53">
        <v>0</v>
      </c>
      <c r="M21" s="68">
        <v>0</v>
      </c>
      <c r="P21" s="11" t="s">
        <v>3</v>
      </c>
    </row>
    <row r="22" spans="1:16" ht="15.75" x14ac:dyDescent="0.2">
      <c r="A22" s="2" t="s">
        <v>28</v>
      </c>
      <c r="B22" s="12"/>
      <c r="C22" s="3"/>
      <c r="D22" s="13"/>
      <c r="E22" s="45">
        <f>SUM(F22:L22)</f>
        <v>102.37299999999999</v>
      </c>
      <c r="F22" s="45">
        <f>SUM(F25:F26)</f>
        <v>41.5</v>
      </c>
      <c r="G22" s="45">
        <f>SUM(G24+G26)</f>
        <v>0</v>
      </c>
      <c r="H22" s="52">
        <f>SUM(H24)</f>
        <v>60.872999999999998</v>
      </c>
      <c r="I22" s="45">
        <f>I24</f>
        <v>0</v>
      </c>
      <c r="J22" s="61">
        <f>J24</f>
        <v>0</v>
      </c>
      <c r="K22" s="45">
        <f>K24</f>
        <v>0</v>
      </c>
      <c r="L22" s="45">
        <f>L24</f>
        <v>0</v>
      </c>
      <c r="M22" s="69">
        <v>0</v>
      </c>
    </row>
    <row r="23" spans="1:16" ht="15.75" x14ac:dyDescent="0.2">
      <c r="A23" s="14" t="s">
        <v>29</v>
      </c>
      <c r="B23" s="15"/>
      <c r="C23" s="16"/>
      <c r="D23" s="17"/>
      <c r="E23" s="54"/>
      <c r="F23" s="55"/>
      <c r="G23" s="55"/>
      <c r="H23" s="54"/>
      <c r="I23" s="54"/>
      <c r="J23" s="91"/>
      <c r="K23" s="54"/>
      <c r="L23" s="54"/>
      <c r="M23" s="69"/>
    </row>
    <row r="24" spans="1:16" ht="78.75" x14ac:dyDescent="0.2">
      <c r="A24" s="9" t="s">
        <v>30</v>
      </c>
      <c r="B24" s="10"/>
      <c r="C24" s="10"/>
      <c r="D24" s="3"/>
      <c r="E24" s="45">
        <f t="shared" ref="E24:E32" si="2">SUM(F24:L24)</f>
        <v>100.87299999999999</v>
      </c>
      <c r="F24" s="45">
        <f>F25</f>
        <v>40</v>
      </c>
      <c r="G24" s="45">
        <f>SUM(G25:G26)</f>
        <v>0</v>
      </c>
      <c r="H24" s="52">
        <f>SUM(H25)</f>
        <v>60.872999999999998</v>
      </c>
      <c r="I24" s="45">
        <f>SUM(I25)</f>
        <v>0</v>
      </c>
      <c r="J24" s="61">
        <f>SUM(J25)</f>
        <v>0</v>
      </c>
      <c r="K24" s="45">
        <f>SUM(K25)</f>
        <v>0</v>
      </c>
      <c r="L24" s="45">
        <f>SUM(L25)</f>
        <v>0</v>
      </c>
      <c r="M24" s="69">
        <v>0</v>
      </c>
    </row>
    <row r="25" spans="1:16" ht="66.75" customHeight="1" x14ac:dyDescent="0.2">
      <c r="A25" s="7" t="s">
        <v>87</v>
      </c>
      <c r="B25" s="5" t="s">
        <v>17</v>
      </c>
      <c r="C25" s="5" t="s">
        <v>31</v>
      </c>
      <c r="D25" s="8" t="s">
        <v>19</v>
      </c>
      <c r="E25" s="55">
        <f>SUM(F25:L25)</f>
        <v>100.87299999999999</v>
      </c>
      <c r="F25" s="48">
        <v>40</v>
      </c>
      <c r="G25" s="48">
        <v>0</v>
      </c>
      <c r="H25" s="51">
        <v>60.872999999999998</v>
      </c>
      <c r="I25" s="48">
        <v>0</v>
      </c>
      <c r="J25" s="62">
        <v>0</v>
      </c>
      <c r="K25" s="48">
        <v>0</v>
      </c>
      <c r="L25" s="49">
        <v>0</v>
      </c>
      <c r="M25" s="68">
        <v>0</v>
      </c>
    </row>
    <row r="26" spans="1:16" ht="51" customHeight="1" x14ac:dyDescent="0.2">
      <c r="A26" s="7" t="s">
        <v>32</v>
      </c>
      <c r="B26" s="5" t="s">
        <v>17</v>
      </c>
      <c r="C26" s="5" t="s">
        <v>31</v>
      </c>
      <c r="D26" s="8" t="s">
        <v>19</v>
      </c>
      <c r="E26" s="45">
        <f t="shared" si="2"/>
        <v>1.5</v>
      </c>
      <c r="F26" s="56">
        <v>1.5</v>
      </c>
      <c r="G26" s="57">
        <v>0</v>
      </c>
      <c r="H26" s="58">
        <v>0</v>
      </c>
      <c r="I26" s="57">
        <v>0</v>
      </c>
      <c r="J26" s="98">
        <v>0</v>
      </c>
      <c r="K26" s="57">
        <v>0</v>
      </c>
      <c r="L26" s="57">
        <v>0</v>
      </c>
      <c r="M26" s="69">
        <v>0</v>
      </c>
    </row>
    <row r="27" spans="1:16" ht="15.75" x14ac:dyDescent="0.25">
      <c r="A27" s="2" t="s">
        <v>33</v>
      </c>
      <c r="B27" s="18"/>
      <c r="C27" s="19"/>
      <c r="D27" s="13"/>
      <c r="E27" s="45">
        <f t="shared" si="2"/>
        <v>12183.0445</v>
      </c>
      <c r="F27" s="45">
        <f>F29+F33+F39+F43+F71+F85</f>
        <v>1972.5459999999998</v>
      </c>
      <c r="G27" s="45">
        <f t="shared" ref="G27:H27" si="3">G29+G33+G39+G43+G68+G71+G85+G100</f>
        <v>1687.5620000000001</v>
      </c>
      <c r="H27" s="45">
        <f t="shared" si="3"/>
        <v>2046.2305000000001</v>
      </c>
      <c r="I27" s="45">
        <f>SUM(I29+I33+I39+I43+I68+I71)</f>
        <v>1523.3530000000001</v>
      </c>
      <c r="J27" s="61">
        <f>SUM(J29+J33+J39+J43+J71)</f>
        <v>1638.9070000000002</v>
      </c>
      <c r="K27" s="45">
        <f>SUM(K29+K33+K39+K43+K68+K71)</f>
        <v>2055.2719999999999</v>
      </c>
      <c r="L27" s="45">
        <f>SUM(L29+L33+L39+L43+L68+L71)</f>
        <v>1259.174</v>
      </c>
      <c r="M27" s="70">
        <f>SUM(M29+M33+M39+M43+M68+M71)</f>
        <v>1769.1369999999999</v>
      </c>
    </row>
    <row r="28" spans="1:16" ht="15.75" x14ac:dyDescent="0.2">
      <c r="A28" s="4" t="s">
        <v>29</v>
      </c>
      <c r="B28" s="20"/>
      <c r="C28" s="6"/>
      <c r="D28" s="13"/>
      <c r="E28" s="55"/>
      <c r="F28" s="55"/>
      <c r="G28" s="55"/>
      <c r="H28" s="54"/>
      <c r="I28" s="59"/>
      <c r="J28" s="91"/>
      <c r="K28" s="55"/>
      <c r="L28" s="55"/>
      <c r="M28" s="71"/>
    </row>
    <row r="29" spans="1:16" ht="63" x14ac:dyDescent="0.2">
      <c r="A29" s="9" t="s">
        <v>34</v>
      </c>
      <c r="B29" s="10"/>
      <c r="C29" s="10"/>
      <c r="D29" s="3"/>
      <c r="E29" s="45">
        <f t="shared" si="2"/>
        <v>832.51299999999992</v>
      </c>
      <c r="F29" s="45">
        <f t="shared" ref="F29:L29" si="4">SUM(F30:F32)</f>
        <v>146.15599999999998</v>
      </c>
      <c r="G29" s="45">
        <f>SUM(G30:G32)</f>
        <v>58.24</v>
      </c>
      <c r="H29" s="52">
        <f t="shared" si="4"/>
        <v>107.78200000000001</v>
      </c>
      <c r="I29" s="45">
        <f>SUM(I30:I32)</f>
        <v>40</v>
      </c>
      <c r="J29" s="106">
        <f>SUM(J30:J32)</f>
        <v>10.335000000000001</v>
      </c>
      <c r="K29" s="45">
        <f t="shared" si="4"/>
        <v>470</v>
      </c>
      <c r="L29" s="45">
        <f t="shared" si="4"/>
        <v>0</v>
      </c>
      <c r="M29" s="72">
        <f>SUM(M30:M32)</f>
        <v>0</v>
      </c>
      <c r="N29" s="67"/>
    </row>
    <row r="30" spans="1:16" ht="48" customHeight="1" x14ac:dyDescent="0.2">
      <c r="A30" s="4" t="s">
        <v>35</v>
      </c>
      <c r="B30" s="5" t="s">
        <v>17</v>
      </c>
      <c r="C30" s="5" t="s">
        <v>31</v>
      </c>
      <c r="D30" s="8" t="s">
        <v>19</v>
      </c>
      <c r="E30" s="55">
        <f t="shared" si="2"/>
        <v>134.95599999999999</v>
      </c>
      <c r="F30" s="55">
        <v>134.95599999999999</v>
      </c>
      <c r="G30" s="55">
        <v>0</v>
      </c>
      <c r="H30" s="54">
        <v>0</v>
      </c>
      <c r="I30" s="55">
        <v>0</v>
      </c>
      <c r="J30" s="91">
        <v>0</v>
      </c>
      <c r="K30" s="55">
        <v>0</v>
      </c>
      <c r="L30" s="55">
        <v>0</v>
      </c>
      <c r="M30" s="69">
        <v>0</v>
      </c>
    </row>
    <row r="31" spans="1:16" ht="48" customHeight="1" x14ac:dyDescent="0.2">
      <c r="A31" s="104" t="s">
        <v>130</v>
      </c>
      <c r="B31" s="5"/>
      <c r="C31" s="5" t="s">
        <v>31</v>
      </c>
      <c r="D31" s="8" t="s">
        <v>19</v>
      </c>
      <c r="E31" s="55">
        <f t="shared" si="2"/>
        <v>547.27600000000007</v>
      </c>
      <c r="F31" s="55">
        <v>0</v>
      </c>
      <c r="G31" s="55">
        <v>0</v>
      </c>
      <c r="H31" s="54">
        <v>56.941000000000003</v>
      </c>
      <c r="I31" s="55">
        <v>10</v>
      </c>
      <c r="J31" s="91">
        <v>10.335000000000001</v>
      </c>
      <c r="K31" s="59">
        <v>470</v>
      </c>
      <c r="L31" s="55">
        <v>0</v>
      </c>
      <c r="M31" s="68">
        <v>0</v>
      </c>
    </row>
    <row r="32" spans="1:16" ht="48.75" customHeight="1" x14ac:dyDescent="0.2">
      <c r="A32" s="4"/>
      <c r="B32" s="5" t="s">
        <v>17</v>
      </c>
      <c r="C32" s="5" t="s">
        <v>31</v>
      </c>
      <c r="D32" s="8" t="s">
        <v>19</v>
      </c>
      <c r="E32" s="55">
        <f t="shared" si="2"/>
        <v>150.28100000000001</v>
      </c>
      <c r="F32" s="55">
        <v>11.2</v>
      </c>
      <c r="G32" s="55">
        <v>58.24</v>
      </c>
      <c r="H32" s="54">
        <v>50.841000000000001</v>
      </c>
      <c r="I32" s="55">
        <v>30</v>
      </c>
      <c r="J32" s="91">
        <v>0</v>
      </c>
      <c r="K32" s="91">
        <v>0</v>
      </c>
      <c r="L32" s="54">
        <v>0</v>
      </c>
      <c r="M32" s="73">
        <v>0</v>
      </c>
    </row>
    <row r="33" spans="1:13" ht="31.5" customHeight="1" x14ac:dyDescent="0.2">
      <c r="A33" s="9" t="s">
        <v>36</v>
      </c>
      <c r="B33" s="6"/>
      <c r="C33" s="10"/>
      <c r="D33" s="19"/>
      <c r="E33" s="45">
        <f t="shared" ref="E33:E38" si="5">SUM(F33:L33)</f>
        <v>4045.9029999999998</v>
      </c>
      <c r="F33" s="45">
        <f t="shared" ref="F33:K33" si="6">SUM(F34:F38)</f>
        <v>581.58499999999992</v>
      </c>
      <c r="G33" s="45">
        <f t="shared" si="6"/>
        <v>669.28500000000008</v>
      </c>
      <c r="H33" s="52">
        <f t="shared" si="6"/>
        <v>338.01100000000002</v>
      </c>
      <c r="I33" s="45">
        <f t="shared" si="6"/>
        <v>510.79399999999998</v>
      </c>
      <c r="J33" s="106">
        <f t="shared" si="6"/>
        <v>1001.958</v>
      </c>
      <c r="K33" s="45">
        <f t="shared" si="6"/>
        <v>416.33499999999998</v>
      </c>
      <c r="L33" s="52">
        <f>SUM(L34:L37)</f>
        <v>527.93499999999995</v>
      </c>
      <c r="M33" s="74">
        <f>SUM(M34:M37)</f>
        <v>519.93499999999995</v>
      </c>
    </row>
    <row r="34" spans="1:13" ht="48" customHeight="1" x14ac:dyDescent="0.2">
      <c r="A34" s="7" t="s">
        <v>38</v>
      </c>
      <c r="B34" s="5" t="s">
        <v>124</v>
      </c>
      <c r="C34" s="21" t="s">
        <v>39</v>
      </c>
      <c r="D34" s="8" t="s">
        <v>27</v>
      </c>
      <c r="E34" s="55">
        <f t="shared" si="5"/>
        <v>2167.06</v>
      </c>
      <c r="F34" s="48">
        <v>330.69</v>
      </c>
      <c r="G34" s="48">
        <v>280</v>
      </c>
      <c r="H34" s="51">
        <v>270.86900000000003</v>
      </c>
      <c r="I34" s="48">
        <v>325.79399999999998</v>
      </c>
      <c r="J34" s="62">
        <v>308</v>
      </c>
      <c r="K34" s="62">
        <v>326.70699999999999</v>
      </c>
      <c r="L34" s="75">
        <v>325</v>
      </c>
      <c r="M34" s="76">
        <v>325</v>
      </c>
    </row>
    <row r="35" spans="1:13" ht="37.5" customHeight="1" x14ac:dyDescent="0.2">
      <c r="A35" s="7" t="s">
        <v>40</v>
      </c>
      <c r="B35" s="5" t="s">
        <v>124</v>
      </c>
      <c r="C35" s="5" t="s">
        <v>41</v>
      </c>
      <c r="D35" s="8" t="s">
        <v>27</v>
      </c>
      <c r="E35" s="55">
        <f t="shared" si="5"/>
        <v>1832.8149999999998</v>
      </c>
      <c r="F35" s="48">
        <v>250.46600000000001</v>
      </c>
      <c r="G35" s="48">
        <v>389.28500000000003</v>
      </c>
      <c r="H35" s="51">
        <v>21.542999999999999</v>
      </c>
      <c r="I35" s="48">
        <v>185</v>
      </c>
      <c r="J35" s="62">
        <v>693.95799999999997</v>
      </c>
      <c r="K35" s="62">
        <v>89.628</v>
      </c>
      <c r="L35" s="62">
        <v>202.935</v>
      </c>
      <c r="M35" s="93">
        <v>194.935</v>
      </c>
    </row>
    <row r="36" spans="1:13" ht="37.5" customHeight="1" x14ac:dyDescent="0.2">
      <c r="A36" s="7" t="s">
        <v>79</v>
      </c>
      <c r="B36" s="5">
        <v>2024</v>
      </c>
      <c r="C36" s="5" t="s">
        <v>41</v>
      </c>
      <c r="D36" s="8" t="s">
        <v>27</v>
      </c>
      <c r="E36" s="55">
        <f>SUM(F36:L36)</f>
        <v>0</v>
      </c>
      <c r="F36" s="48">
        <v>0</v>
      </c>
      <c r="G36" s="48">
        <v>0</v>
      </c>
      <c r="H36" s="51">
        <v>0</v>
      </c>
      <c r="I36" s="48">
        <v>0</v>
      </c>
      <c r="J36" s="62">
        <v>0</v>
      </c>
      <c r="K36" s="51">
        <v>0</v>
      </c>
      <c r="L36" s="51">
        <v>0</v>
      </c>
      <c r="M36" s="73">
        <v>0</v>
      </c>
    </row>
    <row r="37" spans="1:13" ht="81.75" customHeight="1" x14ac:dyDescent="0.2">
      <c r="A37" s="7" t="s">
        <v>42</v>
      </c>
      <c r="B37" s="5" t="s">
        <v>17</v>
      </c>
      <c r="C37" s="5" t="s">
        <v>37</v>
      </c>
      <c r="D37" s="8" t="s">
        <v>27</v>
      </c>
      <c r="E37" s="55">
        <f t="shared" si="5"/>
        <v>46.027999999999999</v>
      </c>
      <c r="F37" s="48">
        <v>0.42899999999999999</v>
      </c>
      <c r="G37" s="48">
        <v>0</v>
      </c>
      <c r="H37" s="51">
        <v>45.598999999999997</v>
      </c>
      <c r="I37" s="51">
        <v>0</v>
      </c>
      <c r="J37" s="62">
        <v>0</v>
      </c>
      <c r="K37" s="51">
        <v>0</v>
      </c>
      <c r="L37" s="51">
        <v>0</v>
      </c>
      <c r="M37" s="77">
        <v>0</v>
      </c>
    </row>
    <row r="38" spans="1:13" ht="34.5" customHeight="1" x14ac:dyDescent="0.2">
      <c r="A38" s="7" t="s">
        <v>43</v>
      </c>
      <c r="B38" s="5" t="s">
        <v>17</v>
      </c>
      <c r="C38" s="22" t="s">
        <v>44</v>
      </c>
      <c r="D38" s="8" t="s">
        <v>27</v>
      </c>
      <c r="E38" s="55">
        <f t="shared" si="5"/>
        <v>0</v>
      </c>
      <c r="F38" s="48">
        <v>0</v>
      </c>
      <c r="G38" s="48">
        <v>0</v>
      </c>
      <c r="H38" s="51">
        <v>0</v>
      </c>
      <c r="I38" s="51">
        <v>0</v>
      </c>
      <c r="J38" s="62">
        <v>0</v>
      </c>
      <c r="K38" s="51">
        <v>0</v>
      </c>
      <c r="L38" s="51">
        <v>0</v>
      </c>
      <c r="M38" s="73">
        <v>0</v>
      </c>
    </row>
    <row r="39" spans="1:13" ht="21.75" customHeight="1" x14ac:dyDescent="0.2">
      <c r="A39" s="9" t="s">
        <v>45</v>
      </c>
      <c r="B39" s="10"/>
      <c r="C39" s="10"/>
      <c r="D39" s="10"/>
      <c r="E39" s="45">
        <f>SUM(F39:L39)</f>
        <v>174.84299999999999</v>
      </c>
      <c r="F39" s="45">
        <f t="shared" ref="F39:L39" si="7">SUM(F40:F42)</f>
        <v>118.143</v>
      </c>
      <c r="G39" s="45">
        <f t="shared" si="7"/>
        <v>6</v>
      </c>
      <c r="H39" s="52">
        <f t="shared" si="7"/>
        <v>5.9</v>
      </c>
      <c r="I39" s="45">
        <f t="shared" si="7"/>
        <v>9.1999999999999993</v>
      </c>
      <c r="J39" s="106">
        <f t="shared" si="7"/>
        <v>9.6</v>
      </c>
      <c r="K39" s="45">
        <f t="shared" ref="K39" si="8">SUM(K40:K42)</f>
        <v>13</v>
      </c>
      <c r="L39" s="52">
        <f t="shared" si="7"/>
        <v>13</v>
      </c>
      <c r="M39" s="78">
        <f>SUM(M40:M42)</f>
        <v>13</v>
      </c>
    </row>
    <row r="40" spans="1:13" ht="35.25" customHeight="1" x14ac:dyDescent="0.2">
      <c r="A40" s="7" t="s">
        <v>46</v>
      </c>
      <c r="B40" s="5" t="s">
        <v>124</v>
      </c>
      <c r="C40" s="22" t="s">
        <v>47</v>
      </c>
      <c r="D40" s="8" t="s">
        <v>27</v>
      </c>
      <c r="E40" s="55">
        <f>SUM(F40:L40)</f>
        <v>10.3</v>
      </c>
      <c r="F40" s="48">
        <v>10.3</v>
      </c>
      <c r="G40" s="48">
        <v>0</v>
      </c>
      <c r="H40" s="51">
        <v>0</v>
      </c>
      <c r="I40" s="48">
        <v>0</v>
      </c>
      <c r="J40" s="62">
        <v>0</v>
      </c>
      <c r="K40" s="51">
        <v>0</v>
      </c>
      <c r="L40" s="51">
        <v>0</v>
      </c>
      <c r="M40" s="79"/>
    </row>
    <row r="41" spans="1:13" ht="33.75" customHeight="1" x14ac:dyDescent="0.2">
      <c r="A41" s="24" t="s">
        <v>48</v>
      </c>
      <c r="B41" s="5" t="s">
        <v>124</v>
      </c>
      <c r="C41" s="22" t="s">
        <v>44</v>
      </c>
      <c r="D41" s="8" t="s">
        <v>27</v>
      </c>
      <c r="E41" s="55">
        <f>SUM(F41:L41)</f>
        <v>62.699999999999996</v>
      </c>
      <c r="F41" s="48">
        <v>6</v>
      </c>
      <c r="G41" s="48">
        <v>6</v>
      </c>
      <c r="H41" s="51">
        <v>5.9</v>
      </c>
      <c r="I41" s="51">
        <v>9.1999999999999993</v>
      </c>
      <c r="J41" s="62">
        <v>9.6</v>
      </c>
      <c r="K41" s="51">
        <v>13</v>
      </c>
      <c r="L41" s="51">
        <v>13</v>
      </c>
      <c r="M41" s="77">
        <v>13</v>
      </c>
    </row>
    <row r="42" spans="1:13" ht="51" customHeight="1" x14ac:dyDescent="0.2">
      <c r="A42" s="7" t="s">
        <v>49</v>
      </c>
      <c r="B42" s="5" t="s">
        <v>124</v>
      </c>
      <c r="C42" s="22" t="s">
        <v>47</v>
      </c>
      <c r="D42" s="8" t="s">
        <v>27</v>
      </c>
      <c r="E42" s="55">
        <f>SUM(F42:L42)</f>
        <v>101.843</v>
      </c>
      <c r="F42" s="48">
        <v>101.843</v>
      </c>
      <c r="G42" s="48">
        <v>0</v>
      </c>
      <c r="H42" s="51">
        <v>0</v>
      </c>
      <c r="I42" s="48">
        <v>0</v>
      </c>
      <c r="J42" s="62">
        <v>0</v>
      </c>
      <c r="K42" s="48">
        <v>0</v>
      </c>
      <c r="L42" s="51">
        <v>0</v>
      </c>
      <c r="M42" s="80">
        <v>0</v>
      </c>
    </row>
    <row r="43" spans="1:13" ht="22.5" customHeight="1" x14ac:dyDescent="0.2">
      <c r="A43" s="2" t="s">
        <v>50</v>
      </c>
      <c r="B43" s="10"/>
      <c r="C43" s="10"/>
      <c r="D43" s="23"/>
      <c r="E43" s="45">
        <f>SUM(F43:L43)</f>
        <v>2775.547</v>
      </c>
      <c r="F43" s="45">
        <f>SUM(F49:F67)</f>
        <v>408.98899999999992</v>
      </c>
      <c r="G43" s="45">
        <f>SUM(G48:G67)</f>
        <v>119.69</v>
      </c>
      <c r="H43" s="52">
        <f>SUM(H48:H67)</f>
        <v>119.12899999999999</v>
      </c>
      <c r="I43" s="45">
        <f>SUM(I48:I67)</f>
        <v>432.29699999999997</v>
      </c>
      <c r="J43" s="106">
        <f>SUM(J45:J67)</f>
        <v>363.11400000000003</v>
      </c>
      <c r="K43" s="45">
        <f>SUM(K45:K67)</f>
        <v>881.71799999999996</v>
      </c>
      <c r="L43" s="52">
        <f>SUM(L45:L67)</f>
        <v>450.61</v>
      </c>
      <c r="M43" s="78">
        <f>SUM(M45:M67)</f>
        <v>559.55799999999999</v>
      </c>
    </row>
    <row r="44" spans="1:13" ht="22.5" customHeight="1" x14ac:dyDescent="0.2">
      <c r="A44" s="2" t="s">
        <v>29</v>
      </c>
      <c r="B44" s="10"/>
      <c r="C44" s="10"/>
      <c r="D44" s="23"/>
      <c r="E44" s="45"/>
      <c r="F44" s="45"/>
      <c r="G44" s="45"/>
      <c r="H44" s="52"/>
      <c r="I44" s="45"/>
      <c r="J44" s="61"/>
      <c r="K44" s="52"/>
      <c r="L44" s="52"/>
      <c r="M44" s="81"/>
    </row>
    <row r="45" spans="1:13" ht="83.25" customHeight="1" x14ac:dyDescent="0.2">
      <c r="A45" s="101" t="s">
        <v>133</v>
      </c>
      <c r="B45" s="6">
        <v>2024</v>
      </c>
      <c r="C45" s="6" t="s">
        <v>52</v>
      </c>
      <c r="D45" s="8" t="s">
        <v>19</v>
      </c>
      <c r="E45" s="55">
        <f>SUM(J45)</f>
        <v>72.569999999999993</v>
      </c>
      <c r="F45" s="45"/>
      <c r="G45" s="45"/>
      <c r="H45" s="45"/>
      <c r="I45" s="45"/>
      <c r="J45" s="59">
        <v>72.569999999999993</v>
      </c>
      <c r="K45" s="52"/>
      <c r="L45" s="52"/>
      <c r="M45" s="82"/>
    </row>
    <row r="46" spans="1:13" ht="84" customHeight="1" x14ac:dyDescent="0.2">
      <c r="A46" s="101" t="s">
        <v>132</v>
      </c>
      <c r="B46" s="6" t="s">
        <v>125</v>
      </c>
      <c r="C46" s="6" t="s">
        <v>52</v>
      </c>
      <c r="D46" s="8" t="s">
        <v>19</v>
      </c>
      <c r="E46" s="55">
        <f>SUM(J46:M46)</f>
        <v>578.53499999999997</v>
      </c>
      <c r="F46" s="45"/>
      <c r="G46" s="45"/>
      <c r="H46" s="45"/>
      <c r="I46" s="45"/>
      <c r="J46" s="59">
        <v>138.54400000000001</v>
      </c>
      <c r="K46" s="61">
        <v>439.99099999999999</v>
      </c>
      <c r="L46" s="52"/>
      <c r="M46" s="81"/>
    </row>
    <row r="47" spans="1:13" ht="49.5" customHeight="1" x14ac:dyDescent="0.2">
      <c r="A47" s="14" t="s">
        <v>126</v>
      </c>
      <c r="B47" s="10" t="s">
        <v>121</v>
      </c>
      <c r="C47" s="6" t="s">
        <v>52</v>
      </c>
      <c r="D47" s="5" t="s">
        <v>27</v>
      </c>
      <c r="E47" s="55">
        <f>SUM(K47:M47)</f>
        <v>316.48</v>
      </c>
      <c r="F47" s="60"/>
      <c r="G47" s="45"/>
      <c r="H47" s="52"/>
      <c r="I47" s="61"/>
      <c r="J47" s="61"/>
      <c r="K47" s="91">
        <v>108.16</v>
      </c>
      <c r="L47" s="54">
        <v>104.16</v>
      </c>
      <c r="M47" s="83">
        <v>104.16</v>
      </c>
    </row>
    <row r="48" spans="1:13" ht="30.75" customHeight="1" x14ac:dyDescent="0.2">
      <c r="A48" s="14" t="s">
        <v>76</v>
      </c>
      <c r="B48" s="5" t="s">
        <v>17</v>
      </c>
      <c r="C48" s="5" t="s">
        <v>52</v>
      </c>
      <c r="D48" s="8" t="s">
        <v>27</v>
      </c>
      <c r="E48" s="55">
        <f>SUM(F48:L48)</f>
        <v>89.956999999999994</v>
      </c>
      <c r="F48" s="53">
        <v>0</v>
      </c>
      <c r="G48" s="48">
        <v>5</v>
      </c>
      <c r="H48" s="51">
        <v>0</v>
      </c>
      <c r="I48" s="53">
        <v>0</v>
      </c>
      <c r="J48" s="105">
        <v>34.957000000000001</v>
      </c>
      <c r="K48" s="51">
        <v>25</v>
      </c>
      <c r="L48" s="51">
        <v>25</v>
      </c>
      <c r="M48" s="73">
        <v>25</v>
      </c>
    </row>
    <row r="49" spans="1:13" ht="63" x14ac:dyDescent="0.2">
      <c r="A49" s="24" t="s">
        <v>51</v>
      </c>
      <c r="B49" s="5" t="s">
        <v>17</v>
      </c>
      <c r="C49" s="5" t="s">
        <v>52</v>
      </c>
      <c r="D49" s="8" t="s">
        <v>27</v>
      </c>
      <c r="E49" s="55">
        <f t="shared" ref="E49:E67" si="9">SUM(F49:L49)</f>
        <v>137.22399999999999</v>
      </c>
      <c r="F49" s="48">
        <v>137.22399999999999</v>
      </c>
      <c r="G49" s="53">
        <v>0</v>
      </c>
      <c r="H49" s="51">
        <v>0</v>
      </c>
      <c r="I49" s="53">
        <v>0</v>
      </c>
      <c r="J49" s="62">
        <v>0</v>
      </c>
      <c r="K49" s="53">
        <v>0</v>
      </c>
      <c r="L49" s="51">
        <v>0</v>
      </c>
      <c r="M49" s="82"/>
    </row>
    <row r="50" spans="1:13" ht="63" x14ac:dyDescent="0.2">
      <c r="A50" s="24" t="s">
        <v>123</v>
      </c>
      <c r="B50" s="5" t="s">
        <v>17</v>
      </c>
      <c r="C50" s="22" t="s">
        <v>44</v>
      </c>
      <c r="D50" s="8" t="s">
        <v>27</v>
      </c>
      <c r="E50" s="55">
        <f t="shared" si="9"/>
        <v>168.76</v>
      </c>
      <c r="F50" s="48">
        <v>168.76</v>
      </c>
      <c r="G50" s="53">
        <v>0</v>
      </c>
      <c r="H50" s="51">
        <v>0</v>
      </c>
      <c r="I50" s="53">
        <v>0</v>
      </c>
      <c r="J50" s="62">
        <v>0</v>
      </c>
      <c r="K50" s="53">
        <v>0</v>
      </c>
      <c r="L50" s="53">
        <v>0</v>
      </c>
      <c r="M50" s="81"/>
    </row>
    <row r="51" spans="1:13" ht="36" customHeight="1" x14ac:dyDescent="0.2">
      <c r="A51" s="24" t="s">
        <v>53</v>
      </c>
      <c r="B51" s="5">
        <v>2020</v>
      </c>
      <c r="C51" s="22" t="s">
        <v>54</v>
      </c>
      <c r="D51" s="8" t="s">
        <v>27</v>
      </c>
      <c r="E51" s="55">
        <f t="shared" si="9"/>
        <v>35.369</v>
      </c>
      <c r="F51" s="48">
        <v>35.369</v>
      </c>
      <c r="G51" s="53">
        <v>0</v>
      </c>
      <c r="H51" s="51">
        <v>0</v>
      </c>
      <c r="I51" s="53">
        <v>0</v>
      </c>
      <c r="J51" s="62">
        <v>0</v>
      </c>
      <c r="K51" s="53">
        <v>0</v>
      </c>
      <c r="L51" s="53">
        <v>0</v>
      </c>
      <c r="M51" s="82"/>
    </row>
    <row r="52" spans="1:13" ht="36" customHeight="1" x14ac:dyDescent="0.2">
      <c r="A52" s="24" t="s">
        <v>95</v>
      </c>
      <c r="B52" s="5">
        <v>2023</v>
      </c>
      <c r="C52" s="22" t="s">
        <v>44</v>
      </c>
      <c r="D52" s="8" t="s">
        <v>27</v>
      </c>
      <c r="E52" s="55">
        <f>SUM(I52:L52)</f>
        <v>15</v>
      </c>
      <c r="F52" s="48"/>
      <c r="G52" s="53"/>
      <c r="H52" s="51"/>
      <c r="I52" s="48">
        <v>15</v>
      </c>
      <c r="J52" s="62"/>
      <c r="K52" s="53"/>
      <c r="L52" s="53"/>
      <c r="M52" s="81"/>
    </row>
    <row r="53" spans="1:13" ht="36" customHeight="1" x14ac:dyDescent="0.2">
      <c r="A53" s="24" t="s">
        <v>108</v>
      </c>
      <c r="B53" s="5">
        <v>2023</v>
      </c>
      <c r="C53" s="22" t="s">
        <v>44</v>
      </c>
      <c r="D53" s="8" t="s">
        <v>27</v>
      </c>
      <c r="E53" s="55">
        <f>SUM(I53:L53)</f>
        <v>3</v>
      </c>
      <c r="F53" s="48"/>
      <c r="G53" s="53"/>
      <c r="H53" s="51"/>
      <c r="I53" s="48">
        <v>3</v>
      </c>
      <c r="J53" s="62"/>
      <c r="K53" s="53"/>
      <c r="L53" s="53"/>
      <c r="M53" s="82"/>
    </row>
    <row r="54" spans="1:13" ht="36" customHeight="1" x14ac:dyDescent="0.2">
      <c r="A54" s="24" t="s">
        <v>98</v>
      </c>
      <c r="B54" s="5">
        <v>2023</v>
      </c>
      <c r="C54" s="22" t="s">
        <v>44</v>
      </c>
      <c r="D54" s="8" t="s">
        <v>27</v>
      </c>
      <c r="E54" s="55">
        <f>SUM(I54:L54)</f>
        <v>153.66</v>
      </c>
      <c r="F54" s="48"/>
      <c r="G54" s="53"/>
      <c r="H54" s="51"/>
      <c r="I54" s="48">
        <v>153.66</v>
      </c>
      <c r="J54" s="62"/>
      <c r="K54" s="53"/>
      <c r="L54" s="53"/>
      <c r="M54" s="81"/>
    </row>
    <row r="55" spans="1:13" ht="81" customHeight="1" x14ac:dyDescent="0.2">
      <c r="A55" s="26" t="s">
        <v>116</v>
      </c>
      <c r="B55" s="8">
        <v>2024</v>
      </c>
      <c r="C55" s="8" t="s">
        <v>117</v>
      </c>
      <c r="D55" s="8" t="s">
        <v>27</v>
      </c>
      <c r="E55" s="55">
        <f>SUM(J55:L55)</f>
        <v>0</v>
      </c>
      <c r="F55" s="48"/>
      <c r="G55" s="48"/>
      <c r="H55" s="48"/>
      <c r="I55" s="48"/>
      <c r="J55" s="105">
        <v>0</v>
      </c>
      <c r="K55" s="53"/>
      <c r="L55" s="53"/>
      <c r="M55" s="82"/>
    </row>
    <row r="56" spans="1:13" ht="36" customHeight="1" x14ac:dyDescent="0.2">
      <c r="A56" s="24" t="s">
        <v>109</v>
      </c>
      <c r="B56" s="5">
        <v>2023</v>
      </c>
      <c r="C56" s="22" t="s">
        <v>44</v>
      </c>
      <c r="D56" s="8" t="s">
        <v>27</v>
      </c>
      <c r="E56" s="55">
        <f>SUM(I56:L56)</f>
        <v>99.125</v>
      </c>
      <c r="F56" s="48"/>
      <c r="G56" s="53"/>
      <c r="H56" s="51"/>
      <c r="I56" s="48">
        <v>99.125</v>
      </c>
      <c r="J56" s="62"/>
      <c r="K56" s="53"/>
      <c r="L56" s="53"/>
      <c r="M56" s="81"/>
    </row>
    <row r="57" spans="1:13" ht="63" x14ac:dyDescent="0.2">
      <c r="A57" s="24" t="s">
        <v>115</v>
      </c>
      <c r="B57" s="5">
        <v>2020</v>
      </c>
      <c r="C57" s="22" t="s">
        <v>44</v>
      </c>
      <c r="D57" s="8" t="s">
        <v>27</v>
      </c>
      <c r="E57" s="55">
        <f t="shared" si="9"/>
        <v>43.362999999999992</v>
      </c>
      <c r="F57" s="48">
        <v>12.346</v>
      </c>
      <c r="G57" s="53">
        <v>0</v>
      </c>
      <c r="H57" s="51">
        <v>25.4</v>
      </c>
      <c r="I57" s="53">
        <v>0</v>
      </c>
      <c r="J57" s="62">
        <v>0</v>
      </c>
      <c r="K57" s="51">
        <v>5.617</v>
      </c>
      <c r="L57" s="51">
        <v>0</v>
      </c>
      <c r="M57" s="77">
        <v>0</v>
      </c>
    </row>
    <row r="58" spans="1:13" ht="63" x14ac:dyDescent="0.2">
      <c r="A58" s="24" t="s">
        <v>55</v>
      </c>
      <c r="B58" s="5">
        <v>2020</v>
      </c>
      <c r="C58" s="22" t="s">
        <v>56</v>
      </c>
      <c r="D58" s="8" t="s">
        <v>27</v>
      </c>
      <c r="E58" s="55">
        <f t="shared" si="9"/>
        <v>116.81</v>
      </c>
      <c r="F58" s="48">
        <v>16</v>
      </c>
      <c r="G58" s="48">
        <v>18</v>
      </c>
      <c r="H58" s="51">
        <v>0</v>
      </c>
      <c r="I58" s="48">
        <v>52.81</v>
      </c>
      <c r="J58" s="62">
        <v>0</v>
      </c>
      <c r="K58" s="51">
        <v>0</v>
      </c>
      <c r="L58" s="51">
        <v>30</v>
      </c>
      <c r="M58" s="73">
        <v>30</v>
      </c>
    </row>
    <row r="59" spans="1:13" ht="63" x14ac:dyDescent="0.2">
      <c r="A59" s="24" t="s">
        <v>57</v>
      </c>
      <c r="B59" s="5" t="s">
        <v>17</v>
      </c>
      <c r="C59" s="5" t="s">
        <v>52</v>
      </c>
      <c r="D59" s="8" t="s">
        <v>27</v>
      </c>
      <c r="E59" s="55">
        <f t="shared" si="9"/>
        <v>28.21</v>
      </c>
      <c r="F59" s="48">
        <v>28.21</v>
      </c>
      <c r="G59" s="53">
        <v>0</v>
      </c>
      <c r="H59" s="51">
        <v>0</v>
      </c>
      <c r="I59" s="48">
        <v>0</v>
      </c>
      <c r="J59" s="62">
        <v>0</v>
      </c>
      <c r="K59" s="53">
        <v>0</v>
      </c>
      <c r="L59" s="53">
        <v>0</v>
      </c>
      <c r="M59" s="82"/>
    </row>
    <row r="60" spans="1:13" ht="63" x14ac:dyDescent="0.2">
      <c r="A60" s="24" t="s">
        <v>80</v>
      </c>
      <c r="B60" s="5">
        <v>2023</v>
      </c>
      <c r="C60" s="5" t="s">
        <v>44</v>
      </c>
      <c r="D60" s="8" t="s">
        <v>27</v>
      </c>
      <c r="E60" s="55">
        <f>SUM(I60:L60)</f>
        <v>15.01</v>
      </c>
      <c r="F60" s="53">
        <v>0</v>
      </c>
      <c r="G60" s="53">
        <v>0</v>
      </c>
      <c r="H60" s="51">
        <v>0</v>
      </c>
      <c r="I60" s="48">
        <v>15.01</v>
      </c>
      <c r="J60" s="62">
        <v>0</v>
      </c>
      <c r="K60" s="53">
        <v>0</v>
      </c>
      <c r="L60" s="53">
        <v>0</v>
      </c>
      <c r="M60" s="81"/>
    </row>
    <row r="61" spans="1:13" ht="63" x14ac:dyDescent="0.2">
      <c r="A61" s="24" t="s">
        <v>127</v>
      </c>
      <c r="B61" s="5">
        <v>2022</v>
      </c>
      <c r="C61" s="5" t="s">
        <v>90</v>
      </c>
      <c r="D61" s="8" t="s">
        <v>27</v>
      </c>
      <c r="E61" s="55">
        <f>SUM(H61:L61)</f>
        <v>330.21300000000002</v>
      </c>
      <c r="F61" s="53">
        <v>0</v>
      </c>
      <c r="G61" s="53">
        <v>0</v>
      </c>
      <c r="H61" s="51">
        <v>29.233000000000001</v>
      </c>
      <c r="I61" s="48">
        <v>0</v>
      </c>
      <c r="J61" s="62">
        <v>0</v>
      </c>
      <c r="K61" s="51">
        <v>156.24</v>
      </c>
      <c r="L61" s="51">
        <v>144.74</v>
      </c>
      <c r="M61" s="77">
        <v>156.24</v>
      </c>
    </row>
    <row r="62" spans="1:13" ht="63" x14ac:dyDescent="0.2">
      <c r="A62" s="24" t="s">
        <v>89</v>
      </c>
      <c r="B62" s="5">
        <v>2022</v>
      </c>
      <c r="C62" s="5" t="s">
        <v>88</v>
      </c>
      <c r="D62" s="8" t="s">
        <v>27</v>
      </c>
      <c r="E62" s="55">
        <f>SUM(H62:L62)</f>
        <v>11</v>
      </c>
      <c r="F62" s="53">
        <v>0</v>
      </c>
      <c r="G62" s="53">
        <v>0</v>
      </c>
      <c r="H62" s="51">
        <v>11</v>
      </c>
      <c r="I62" s="48">
        <v>0</v>
      </c>
      <c r="J62" s="62">
        <v>0</v>
      </c>
      <c r="K62" s="53">
        <v>0</v>
      </c>
      <c r="L62" s="53">
        <v>0</v>
      </c>
      <c r="M62" s="81"/>
    </row>
    <row r="63" spans="1:13" ht="63" x14ac:dyDescent="0.2">
      <c r="A63" s="24" t="s">
        <v>58</v>
      </c>
      <c r="B63" s="5" t="s">
        <v>17</v>
      </c>
      <c r="C63" s="5" t="s">
        <v>52</v>
      </c>
      <c r="D63" s="8" t="s">
        <v>27</v>
      </c>
      <c r="E63" s="55">
        <f t="shared" si="9"/>
        <v>30.567999999999998</v>
      </c>
      <c r="F63" s="48">
        <v>11.08</v>
      </c>
      <c r="G63" s="48">
        <v>5.19</v>
      </c>
      <c r="H63" s="51">
        <v>14.298</v>
      </c>
      <c r="I63" s="48">
        <v>0</v>
      </c>
      <c r="J63" s="62">
        <v>0</v>
      </c>
      <c r="K63" s="51">
        <v>0</v>
      </c>
      <c r="L63" s="51">
        <v>0</v>
      </c>
      <c r="M63" s="82"/>
    </row>
    <row r="64" spans="1:13" ht="63" x14ac:dyDescent="0.2">
      <c r="A64" s="24" t="s">
        <v>122</v>
      </c>
      <c r="B64" s="5" t="s">
        <v>121</v>
      </c>
      <c r="C64" s="5" t="s">
        <v>52</v>
      </c>
      <c r="D64" s="8" t="s">
        <v>27</v>
      </c>
      <c r="E64" s="55">
        <f>SUM(K64:M64)</f>
        <v>30</v>
      </c>
      <c r="F64" s="48"/>
      <c r="G64" s="48"/>
      <c r="H64" s="51"/>
      <c r="I64" s="48"/>
      <c r="J64" s="62"/>
      <c r="K64" s="51">
        <v>10</v>
      </c>
      <c r="L64" s="51">
        <v>10</v>
      </c>
      <c r="M64" s="73">
        <v>10</v>
      </c>
    </row>
    <row r="65" spans="1:14" ht="63" x14ac:dyDescent="0.2">
      <c r="A65" s="24" t="s">
        <v>134</v>
      </c>
      <c r="B65" s="5" t="s">
        <v>125</v>
      </c>
      <c r="C65" s="5" t="s">
        <v>52</v>
      </c>
      <c r="D65" s="8" t="s">
        <v>27</v>
      </c>
      <c r="E65" s="55">
        <f>SUM(J65:M65)</f>
        <v>70.308000000000007</v>
      </c>
      <c r="F65" s="48"/>
      <c r="G65" s="48"/>
      <c r="H65" s="51"/>
      <c r="I65" s="48"/>
      <c r="J65" s="62">
        <v>70.308000000000007</v>
      </c>
      <c r="K65" s="51"/>
      <c r="L65" s="51"/>
      <c r="M65" s="73"/>
    </row>
    <row r="66" spans="1:14" ht="63" x14ac:dyDescent="0.2">
      <c r="A66" s="24" t="s">
        <v>120</v>
      </c>
      <c r="B66" s="5" t="s">
        <v>121</v>
      </c>
      <c r="C66" s="5"/>
      <c r="D66" s="8" t="s">
        <v>27</v>
      </c>
      <c r="E66" s="55">
        <f>SUM(M66)</f>
        <v>97.447999999999993</v>
      </c>
      <c r="F66" s="48"/>
      <c r="G66" s="48"/>
      <c r="H66" s="51"/>
      <c r="I66" s="48"/>
      <c r="J66" s="62"/>
      <c r="K66" s="51"/>
      <c r="L66" s="51"/>
      <c r="M66" s="84">
        <v>97.447999999999993</v>
      </c>
    </row>
    <row r="67" spans="1:14" ht="63" x14ac:dyDescent="0.2">
      <c r="A67" s="24" t="s">
        <v>128</v>
      </c>
      <c r="B67" s="5" t="s">
        <v>59</v>
      </c>
      <c r="C67" s="5" t="s">
        <v>60</v>
      </c>
      <c r="D67" s="8" t="s">
        <v>27</v>
      </c>
      <c r="E67" s="55">
        <f t="shared" si="9"/>
        <v>544.54500000000007</v>
      </c>
      <c r="F67" s="53">
        <v>0</v>
      </c>
      <c r="G67" s="48">
        <v>91.5</v>
      </c>
      <c r="H67" s="51">
        <v>39.198</v>
      </c>
      <c r="I67" s="48">
        <v>93.691999999999993</v>
      </c>
      <c r="J67" s="117">
        <v>46.734999999999999</v>
      </c>
      <c r="K67" s="51">
        <v>136.71</v>
      </c>
      <c r="L67" s="51">
        <v>136.71</v>
      </c>
      <c r="M67" s="73">
        <v>136.71</v>
      </c>
    </row>
    <row r="68" spans="1:14" ht="51.75" customHeight="1" x14ac:dyDescent="0.2">
      <c r="A68" s="34" t="s">
        <v>61</v>
      </c>
      <c r="B68" s="23" t="s">
        <v>17</v>
      </c>
      <c r="C68" s="23" t="s">
        <v>52</v>
      </c>
      <c r="D68" s="13" t="s">
        <v>27</v>
      </c>
      <c r="E68" s="45">
        <f>SUM(F68:L68)</f>
        <v>148</v>
      </c>
      <c r="F68" s="45">
        <f t="shared" ref="F68:L68" si="10">SUM(F70:F70)</f>
        <v>0</v>
      </c>
      <c r="G68" s="45">
        <f t="shared" si="10"/>
        <v>10</v>
      </c>
      <c r="H68" s="52">
        <f t="shared" si="10"/>
        <v>0</v>
      </c>
      <c r="I68" s="45">
        <f xml:space="preserve"> SUM(I70)</f>
        <v>100</v>
      </c>
      <c r="J68" s="61">
        <f t="shared" si="10"/>
        <v>8</v>
      </c>
      <c r="K68" s="45">
        <f t="shared" ref="K68" si="11">SUM(K70:K70)</f>
        <v>15</v>
      </c>
      <c r="L68" s="52">
        <f t="shared" si="10"/>
        <v>15</v>
      </c>
      <c r="M68" s="78">
        <f>SUM(M70)</f>
        <v>55.5</v>
      </c>
    </row>
    <row r="69" spans="1:14" ht="18.75" customHeight="1" x14ac:dyDescent="0.2">
      <c r="A69" s="25" t="s">
        <v>29</v>
      </c>
      <c r="B69" s="5"/>
      <c r="C69" s="5"/>
      <c r="D69" s="8"/>
      <c r="E69" s="55"/>
      <c r="F69" s="48"/>
      <c r="G69" s="48"/>
      <c r="H69" s="51"/>
      <c r="I69" s="48"/>
      <c r="J69" s="62"/>
      <c r="K69" s="51"/>
      <c r="L69" s="51"/>
      <c r="M69" s="81"/>
    </row>
    <row r="70" spans="1:14" ht="34.5" customHeight="1" x14ac:dyDescent="0.2">
      <c r="A70" s="24" t="s">
        <v>86</v>
      </c>
      <c r="B70" s="5" t="s">
        <v>17</v>
      </c>
      <c r="C70" s="5" t="s">
        <v>52</v>
      </c>
      <c r="D70" s="8" t="s">
        <v>27</v>
      </c>
      <c r="E70" s="55">
        <f>SUM(F70:L70)</f>
        <v>148</v>
      </c>
      <c r="F70" s="48">
        <v>0</v>
      </c>
      <c r="G70" s="48">
        <v>10</v>
      </c>
      <c r="H70" s="51">
        <v>0</v>
      </c>
      <c r="I70" s="48">
        <v>100</v>
      </c>
      <c r="J70" s="62">
        <v>8</v>
      </c>
      <c r="K70" s="51">
        <v>15</v>
      </c>
      <c r="L70" s="51">
        <v>15</v>
      </c>
      <c r="M70" s="77">
        <v>55.5</v>
      </c>
    </row>
    <row r="71" spans="1:14" ht="47.25" customHeight="1" x14ac:dyDescent="0.2">
      <c r="A71" s="9" t="s">
        <v>63</v>
      </c>
      <c r="B71" s="17" t="s">
        <v>17</v>
      </c>
      <c r="C71" s="10" t="s">
        <v>31</v>
      </c>
      <c r="D71" s="23" t="s">
        <v>27</v>
      </c>
      <c r="E71" s="45">
        <f>SUM(F71:L71)</f>
        <v>1957.1044999999999</v>
      </c>
      <c r="F71" s="45">
        <f>SUM(F77:F84)</f>
        <v>55.944999999999993</v>
      </c>
      <c r="G71" s="45">
        <f>SUM(G72:G84)</f>
        <v>59.101999999999997</v>
      </c>
      <c r="H71" s="52">
        <f>SUM(H72:H84)</f>
        <v>645.24750000000006</v>
      </c>
      <c r="I71" s="45">
        <f>SUM(I73:I84)</f>
        <v>431.06200000000001</v>
      </c>
      <c r="J71" s="61">
        <f>SUM(J73:J84)</f>
        <v>253.89999999999998</v>
      </c>
      <c r="K71" s="52">
        <f>SUM(K72:K84)</f>
        <v>259.21899999999999</v>
      </c>
      <c r="L71" s="52">
        <f>SUM(L72:L84)</f>
        <v>252.62899999999999</v>
      </c>
      <c r="M71" s="85">
        <f>SUM(M76:M84)</f>
        <v>621.14400000000001</v>
      </c>
      <c r="N71" s="41"/>
    </row>
    <row r="72" spans="1:14" ht="15.75" x14ac:dyDescent="0.2">
      <c r="A72" s="4" t="s">
        <v>29</v>
      </c>
      <c r="B72" s="15"/>
      <c r="C72" s="16"/>
      <c r="D72" s="19"/>
      <c r="E72" s="55"/>
      <c r="F72" s="55" t="s">
        <v>3</v>
      </c>
      <c r="G72" s="55" t="s">
        <v>3</v>
      </c>
      <c r="H72" s="54" t="s">
        <v>3</v>
      </c>
      <c r="I72" s="55" t="s">
        <v>3</v>
      </c>
      <c r="J72" s="91" t="s">
        <v>3</v>
      </c>
      <c r="K72" s="54" t="s">
        <v>3</v>
      </c>
      <c r="L72" s="54" t="s">
        <v>3</v>
      </c>
      <c r="M72" s="82"/>
    </row>
    <row r="73" spans="1:14" ht="78.75" x14ac:dyDescent="0.2">
      <c r="A73" s="26" t="s">
        <v>96</v>
      </c>
      <c r="B73" s="8">
        <v>2022</v>
      </c>
      <c r="C73" s="8" t="s">
        <v>91</v>
      </c>
      <c r="D73" s="8" t="s">
        <v>27</v>
      </c>
      <c r="E73" s="55">
        <f t="shared" ref="E73:E76" si="12">SUM(F73:L73)</f>
        <v>751.46800000000007</v>
      </c>
      <c r="F73" s="48">
        <v>0</v>
      </c>
      <c r="G73" s="48">
        <v>0</v>
      </c>
      <c r="H73" s="48">
        <v>545.24800000000005</v>
      </c>
      <c r="I73" s="48">
        <v>110.51300000000001</v>
      </c>
      <c r="J73" s="62">
        <v>95.706999999999994</v>
      </c>
      <c r="K73" s="51">
        <v>0</v>
      </c>
      <c r="L73" s="51">
        <v>0</v>
      </c>
      <c r="M73" s="73">
        <v>0</v>
      </c>
    </row>
    <row r="74" spans="1:14" ht="63" x14ac:dyDescent="0.2">
      <c r="A74" s="103" t="s">
        <v>102</v>
      </c>
      <c r="B74" s="5">
        <v>2022</v>
      </c>
      <c r="C74" s="5" t="s">
        <v>90</v>
      </c>
      <c r="D74" s="8" t="s">
        <v>19</v>
      </c>
      <c r="E74" s="55">
        <f t="shared" si="12"/>
        <v>52.337000000000003</v>
      </c>
      <c r="F74" s="51">
        <v>0</v>
      </c>
      <c r="G74" s="51">
        <v>0</v>
      </c>
      <c r="H74" s="51">
        <v>52.337000000000003</v>
      </c>
      <c r="I74" s="51">
        <v>0</v>
      </c>
      <c r="J74" s="62">
        <v>0</v>
      </c>
      <c r="K74" s="51">
        <v>0</v>
      </c>
      <c r="L74" s="51">
        <v>0</v>
      </c>
      <c r="M74" s="68">
        <v>0</v>
      </c>
    </row>
    <row r="75" spans="1:14" ht="78.75" x14ac:dyDescent="0.2">
      <c r="A75" s="92" t="s">
        <v>111</v>
      </c>
      <c r="B75" s="5">
        <v>2022</v>
      </c>
      <c r="C75" s="5" t="s">
        <v>90</v>
      </c>
      <c r="D75" s="8" t="s">
        <v>19</v>
      </c>
      <c r="E75" s="55">
        <f t="shared" si="12"/>
        <v>431.54650000000004</v>
      </c>
      <c r="F75" s="51">
        <v>0</v>
      </c>
      <c r="G75" s="51">
        <v>0</v>
      </c>
      <c r="H75" s="51">
        <v>47.662500000000001</v>
      </c>
      <c r="I75" s="51">
        <v>65.620999999999995</v>
      </c>
      <c r="J75" s="62">
        <v>93.744</v>
      </c>
      <c r="K75" s="62">
        <v>224.51900000000001</v>
      </c>
      <c r="L75" s="51">
        <v>0</v>
      </c>
      <c r="M75" s="69">
        <v>0</v>
      </c>
    </row>
    <row r="76" spans="1:14" ht="63" x14ac:dyDescent="0.2">
      <c r="A76" s="7" t="s">
        <v>110</v>
      </c>
      <c r="B76" s="5" t="s">
        <v>17</v>
      </c>
      <c r="C76" s="5" t="s">
        <v>31</v>
      </c>
      <c r="D76" s="8" t="s">
        <v>27</v>
      </c>
      <c r="E76" s="55">
        <f t="shared" si="12"/>
        <v>0</v>
      </c>
      <c r="F76" s="51"/>
      <c r="G76" s="51"/>
      <c r="H76" s="51"/>
      <c r="I76" s="51">
        <v>0</v>
      </c>
      <c r="J76" s="62"/>
      <c r="K76" s="51"/>
      <c r="L76" s="51"/>
      <c r="M76" s="68"/>
    </row>
    <row r="77" spans="1:14" ht="49.5" customHeight="1" x14ac:dyDescent="0.2">
      <c r="A77" s="7" t="s">
        <v>105</v>
      </c>
      <c r="B77" s="5" t="s">
        <v>17</v>
      </c>
      <c r="C77" s="5" t="s">
        <v>31</v>
      </c>
      <c r="D77" s="8" t="s">
        <v>27</v>
      </c>
      <c r="E77" s="55">
        <f t="shared" ref="E77:E84" si="13">SUM(F77:L77)</f>
        <v>236.34100000000001</v>
      </c>
      <c r="F77" s="48">
        <v>47.79</v>
      </c>
      <c r="G77" s="48">
        <v>59.101999999999997</v>
      </c>
      <c r="H77" s="51">
        <v>0</v>
      </c>
      <c r="I77" s="51">
        <v>65</v>
      </c>
      <c r="J77" s="105">
        <v>64.448999999999998</v>
      </c>
      <c r="K77" s="51">
        <v>0</v>
      </c>
      <c r="L77" s="51">
        <v>0</v>
      </c>
      <c r="M77" s="69" t="s">
        <v>3</v>
      </c>
    </row>
    <row r="78" spans="1:14" ht="50.25" customHeight="1" x14ac:dyDescent="0.2">
      <c r="A78" s="7" t="s">
        <v>64</v>
      </c>
      <c r="B78" s="5" t="s">
        <v>17</v>
      </c>
      <c r="C78" s="5" t="s">
        <v>31</v>
      </c>
      <c r="D78" s="8" t="s">
        <v>27</v>
      </c>
      <c r="E78" s="55">
        <f>SUM(F78:L78)</f>
        <v>1.8</v>
      </c>
      <c r="F78" s="48">
        <v>1.8</v>
      </c>
      <c r="G78" s="48">
        <v>0</v>
      </c>
      <c r="H78" s="51">
        <v>0</v>
      </c>
      <c r="I78" s="51">
        <v>0</v>
      </c>
      <c r="J78" s="62">
        <v>0</v>
      </c>
      <c r="K78" s="51">
        <v>0</v>
      </c>
      <c r="L78" s="51">
        <v>0</v>
      </c>
      <c r="M78" s="68"/>
    </row>
    <row r="79" spans="1:14" ht="50.25" customHeight="1" x14ac:dyDescent="0.2">
      <c r="A79" s="7" t="s">
        <v>65</v>
      </c>
      <c r="B79" s="5" t="s">
        <v>17</v>
      </c>
      <c r="C79" s="5" t="s">
        <v>31</v>
      </c>
      <c r="D79" s="8" t="s">
        <v>27</v>
      </c>
      <c r="E79" s="55">
        <f>SUM(F79:L79)</f>
        <v>12.865</v>
      </c>
      <c r="F79" s="48">
        <v>6.3550000000000004</v>
      </c>
      <c r="G79" s="48">
        <v>0</v>
      </c>
      <c r="H79" s="51">
        <v>0</v>
      </c>
      <c r="I79" s="51">
        <v>6.51</v>
      </c>
      <c r="J79" s="62">
        <v>0</v>
      </c>
      <c r="K79" s="51">
        <v>0</v>
      </c>
      <c r="L79" s="51">
        <v>0</v>
      </c>
      <c r="M79" s="69"/>
    </row>
    <row r="80" spans="1:14" ht="50.25" customHeight="1" x14ac:dyDescent="0.2">
      <c r="A80" s="7" t="s">
        <v>104</v>
      </c>
      <c r="B80" s="5">
        <v>2024</v>
      </c>
      <c r="C80" s="5" t="s">
        <v>31</v>
      </c>
      <c r="D80" s="8" t="s">
        <v>27</v>
      </c>
      <c r="E80" s="55">
        <f>SUM(F80:L80)</f>
        <v>217.929</v>
      </c>
      <c r="F80" s="48"/>
      <c r="G80" s="48"/>
      <c r="H80" s="51"/>
      <c r="I80" s="62"/>
      <c r="J80" s="62">
        <v>0</v>
      </c>
      <c r="K80" s="51">
        <v>0</v>
      </c>
      <c r="L80" s="62">
        <v>217.929</v>
      </c>
      <c r="M80" s="94">
        <v>586.44399999999996</v>
      </c>
    </row>
    <row r="81" spans="1:13" ht="50.25" customHeight="1" x14ac:dyDescent="0.2">
      <c r="A81" s="26" t="s">
        <v>74</v>
      </c>
      <c r="B81" s="8" t="s">
        <v>17</v>
      </c>
      <c r="C81" s="8" t="s">
        <v>31</v>
      </c>
      <c r="D81" s="8" t="s">
        <v>27</v>
      </c>
      <c r="E81" s="55">
        <f>SUM(F81:L81)</f>
        <v>149.91800000000001</v>
      </c>
      <c r="F81" s="48">
        <v>0</v>
      </c>
      <c r="G81" s="48">
        <v>0</v>
      </c>
      <c r="H81" s="48">
        <v>0</v>
      </c>
      <c r="I81" s="48">
        <v>149.91800000000001</v>
      </c>
      <c r="J81" s="62">
        <v>0</v>
      </c>
      <c r="K81" s="51">
        <v>0</v>
      </c>
      <c r="L81" s="51">
        <v>0</v>
      </c>
      <c r="M81" s="71"/>
    </row>
    <row r="82" spans="1:13" ht="50.25" customHeight="1" x14ac:dyDescent="0.2">
      <c r="A82" s="26" t="s">
        <v>112</v>
      </c>
      <c r="B82" s="8" t="s">
        <v>125</v>
      </c>
      <c r="C82" s="8" t="s">
        <v>52</v>
      </c>
      <c r="D82" s="8" t="s">
        <v>27</v>
      </c>
      <c r="E82" s="55">
        <f>SUM(J82:M82)</f>
        <v>0</v>
      </c>
      <c r="F82" s="48"/>
      <c r="G82" s="48"/>
      <c r="H82" s="48"/>
      <c r="I82" s="48"/>
      <c r="J82" s="62">
        <v>0</v>
      </c>
      <c r="K82" s="51"/>
      <c r="L82" s="51"/>
      <c r="M82" s="86"/>
    </row>
    <row r="83" spans="1:13" ht="50.25" customHeight="1" x14ac:dyDescent="0.2">
      <c r="A83" s="26" t="s">
        <v>113</v>
      </c>
      <c r="B83" s="8" t="s">
        <v>125</v>
      </c>
      <c r="C83" s="8" t="s">
        <v>52</v>
      </c>
      <c r="D83" s="8" t="s">
        <v>27</v>
      </c>
      <c r="E83" s="55">
        <f>SUM(J83:M83)</f>
        <v>3.5999999999999996</v>
      </c>
      <c r="F83" s="48"/>
      <c r="G83" s="48"/>
      <c r="H83" s="48"/>
      <c r="I83" s="48"/>
      <c r="J83" s="62">
        <v>0</v>
      </c>
      <c r="K83" s="51">
        <v>1.2</v>
      </c>
      <c r="L83" s="51">
        <v>1.2</v>
      </c>
      <c r="M83" s="87">
        <v>1.2</v>
      </c>
    </row>
    <row r="84" spans="1:13" ht="46.5" customHeight="1" x14ac:dyDescent="0.2">
      <c r="A84" s="7" t="s">
        <v>92</v>
      </c>
      <c r="B84" s="5" t="s">
        <v>17</v>
      </c>
      <c r="C84" s="5" t="s">
        <v>31</v>
      </c>
      <c r="D84" s="8" t="s">
        <v>27</v>
      </c>
      <c r="E84" s="55">
        <f t="shared" si="13"/>
        <v>100.5</v>
      </c>
      <c r="F84" s="48">
        <v>0</v>
      </c>
      <c r="G84" s="48">
        <v>0</v>
      </c>
      <c r="H84" s="51">
        <v>0</v>
      </c>
      <c r="I84" s="51">
        <v>33.5</v>
      </c>
      <c r="J84" s="62">
        <v>0</v>
      </c>
      <c r="K84" s="51">
        <v>33.5</v>
      </c>
      <c r="L84" s="51">
        <v>33.5</v>
      </c>
      <c r="M84" s="88">
        <v>33.5</v>
      </c>
    </row>
    <row r="85" spans="1:13" ht="51" customHeight="1" x14ac:dyDescent="0.2">
      <c r="A85" s="2" t="s">
        <v>66</v>
      </c>
      <c r="B85" s="3"/>
      <c r="C85" s="10"/>
      <c r="D85" s="23"/>
      <c r="E85" s="46">
        <f>SUM(E87+E92)</f>
        <v>661.72800000000007</v>
      </c>
      <c r="F85" s="46">
        <f>F87</f>
        <v>661.72800000000007</v>
      </c>
      <c r="G85" s="46">
        <f t="shared" ref="G85:J85" si="14">G87</f>
        <v>0</v>
      </c>
      <c r="H85" s="47">
        <f t="shared" si="14"/>
        <v>0</v>
      </c>
      <c r="I85" s="46">
        <f t="shared" si="14"/>
        <v>0</v>
      </c>
      <c r="J85" s="96">
        <f t="shared" si="14"/>
        <v>0</v>
      </c>
      <c r="K85" s="46">
        <f t="shared" ref="K85" si="15">K87</f>
        <v>0</v>
      </c>
      <c r="L85" s="46">
        <f>SUM(L87+L92)</f>
        <v>0</v>
      </c>
      <c r="M85" s="71"/>
    </row>
    <row r="86" spans="1:13" ht="15.75" x14ac:dyDescent="0.2">
      <c r="A86" s="14" t="s">
        <v>29</v>
      </c>
      <c r="B86" s="19"/>
      <c r="C86" s="19"/>
      <c r="D86" s="6"/>
      <c r="E86" s="55" t="s">
        <v>3</v>
      </c>
      <c r="F86" s="55"/>
      <c r="G86" s="55" t="s">
        <v>3</v>
      </c>
      <c r="H86" s="54"/>
      <c r="I86" s="55"/>
      <c r="J86" s="91"/>
      <c r="K86" s="55"/>
      <c r="L86" s="55"/>
      <c r="M86" s="86"/>
    </row>
    <row r="87" spans="1:13" ht="94.5" x14ac:dyDescent="0.2">
      <c r="A87" s="43" t="s">
        <v>67</v>
      </c>
      <c r="B87" s="10" t="s">
        <v>17</v>
      </c>
      <c r="C87" s="3" t="s">
        <v>21</v>
      </c>
      <c r="D87" s="10" t="s">
        <v>68</v>
      </c>
      <c r="E87" s="46">
        <f>SUM(F87:L87)</f>
        <v>661.72800000000007</v>
      </c>
      <c r="F87" s="46">
        <f t="shared" ref="F87:L87" si="16">SUM(F89:F91)</f>
        <v>661.72800000000007</v>
      </c>
      <c r="G87" s="46">
        <f t="shared" si="16"/>
        <v>0</v>
      </c>
      <c r="H87" s="47">
        <f t="shared" si="16"/>
        <v>0</v>
      </c>
      <c r="I87" s="46">
        <f t="shared" si="16"/>
        <v>0</v>
      </c>
      <c r="J87" s="96">
        <f t="shared" si="16"/>
        <v>0</v>
      </c>
      <c r="K87" s="46">
        <f t="shared" si="16"/>
        <v>0</v>
      </c>
      <c r="L87" s="46">
        <f t="shared" si="16"/>
        <v>0</v>
      </c>
      <c r="M87" s="71"/>
    </row>
    <row r="88" spans="1:13" ht="15.75" x14ac:dyDescent="0.2">
      <c r="A88" s="14" t="s">
        <v>29</v>
      </c>
      <c r="B88" s="23"/>
      <c r="C88" s="23"/>
      <c r="D88" s="23"/>
      <c r="E88" s="63"/>
      <c r="F88" s="56" t="s">
        <v>62</v>
      </c>
      <c r="G88" s="56" t="s">
        <v>3</v>
      </c>
      <c r="H88" s="64" t="s">
        <v>3</v>
      </c>
      <c r="I88" s="65" t="s">
        <v>3</v>
      </c>
      <c r="J88" s="65" t="s">
        <v>3</v>
      </c>
      <c r="K88" s="64" t="s">
        <v>3</v>
      </c>
      <c r="L88" s="64" t="s">
        <v>3</v>
      </c>
      <c r="M88" s="86"/>
    </row>
    <row r="89" spans="1:13" ht="15.75" x14ac:dyDescent="0.2">
      <c r="A89" s="26" t="s">
        <v>69</v>
      </c>
      <c r="B89" s="23"/>
      <c r="C89" s="23"/>
      <c r="D89" s="8"/>
      <c r="E89" s="66">
        <f>SUM(F89:L89)</f>
        <v>176.06899999999999</v>
      </c>
      <c r="F89" s="49">
        <v>176.06899999999999</v>
      </c>
      <c r="G89" s="56"/>
      <c r="H89" s="64"/>
      <c r="I89" s="65"/>
      <c r="J89" s="65"/>
      <c r="K89" s="64"/>
      <c r="L89" s="64"/>
      <c r="M89" s="71"/>
    </row>
    <row r="90" spans="1:13" ht="15.75" x14ac:dyDescent="0.2">
      <c r="A90" s="26" t="s">
        <v>70</v>
      </c>
      <c r="B90" s="23"/>
      <c r="C90" s="23"/>
      <c r="D90" s="5"/>
      <c r="E90" s="66">
        <f>SUM(F90:L90)</f>
        <v>463.209</v>
      </c>
      <c r="F90" s="49">
        <v>463.209</v>
      </c>
      <c r="G90" s="56"/>
      <c r="H90" s="64"/>
      <c r="I90" s="65"/>
      <c r="J90" s="65"/>
      <c r="K90" s="64"/>
      <c r="L90" s="64"/>
      <c r="M90" s="86"/>
    </row>
    <row r="91" spans="1:13" ht="15.75" x14ac:dyDescent="0.2">
      <c r="A91" s="26" t="s">
        <v>71</v>
      </c>
      <c r="B91" s="23"/>
      <c r="C91" s="23"/>
      <c r="D91" s="8"/>
      <c r="E91" s="66">
        <f>SUM(F91:L91)</f>
        <v>22.45</v>
      </c>
      <c r="F91" s="48">
        <v>22.45</v>
      </c>
      <c r="G91" s="56"/>
      <c r="H91" s="64"/>
      <c r="I91" s="65"/>
      <c r="J91" s="65"/>
      <c r="K91" s="64"/>
      <c r="L91" s="64"/>
      <c r="M91" s="71"/>
    </row>
    <row r="92" spans="1:13" ht="78.75" x14ac:dyDescent="0.2">
      <c r="A92" s="42" t="s">
        <v>107</v>
      </c>
      <c r="B92" s="23"/>
      <c r="C92" s="23"/>
      <c r="D92" s="8"/>
      <c r="E92" s="63">
        <f>SUM(L92)</f>
        <v>0</v>
      </c>
      <c r="F92" s="48"/>
      <c r="G92" s="56"/>
      <c r="H92" s="64"/>
      <c r="I92" s="65"/>
      <c r="J92" s="65"/>
      <c r="K92" s="64"/>
      <c r="L92" s="64">
        <f>SUM(L94:L99)</f>
        <v>0</v>
      </c>
      <c r="M92" s="86"/>
    </row>
    <row r="93" spans="1:13" ht="15.75" x14ac:dyDescent="0.2">
      <c r="A93" s="26" t="s">
        <v>29</v>
      </c>
      <c r="B93" s="23"/>
      <c r="C93" s="23"/>
      <c r="D93" s="8"/>
      <c r="E93" s="66"/>
      <c r="F93" s="48"/>
      <c r="G93" s="56"/>
      <c r="H93" s="64"/>
      <c r="I93" s="65"/>
      <c r="J93" s="65"/>
      <c r="K93" s="64"/>
      <c r="L93" s="64"/>
      <c r="M93" s="71"/>
    </row>
    <row r="94" spans="1:13" ht="15.75" x14ac:dyDescent="0.2">
      <c r="A94" s="26" t="s">
        <v>69</v>
      </c>
      <c r="B94" s="23"/>
      <c r="C94" s="23"/>
      <c r="D94" s="8"/>
      <c r="E94" s="66">
        <f t="shared" ref="E94:E99" si="17">SUM(L94)</f>
        <v>0</v>
      </c>
      <c r="F94" s="48"/>
      <c r="G94" s="56"/>
      <c r="H94" s="64"/>
      <c r="I94" s="65"/>
      <c r="J94" s="65"/>
      <c r="K94" s="64"/>
      <c r="L94" s="64">
        <v>0</v>
      </c>
      <c r="M94" s="86"/>
    </row>
    <row r="95" spans="1:13" ht="15.75" x14ac:dyDescent="0.2">
      <c r="A95" s="26" t="s">
        <v>106</v>
      </c>
      <c r="B95" s="23"/>
      <c r="C95" s="23"/>
      <c r="D95" s="8"/>
      <c r="E95" s="66">
        <f t="shared" si="17"/>
        <v>0</v>
      </c>
      <c r="F95" s="48"/>
      <c r="G95" s="56"/>
      <c r="H95" s="64"/>
      <c r="I95" s="65"/>
      <c r="J95" s="65"/>
      <c r="K95" s="64"/>
      <c r="L95" s="64"/>
      <c r="M95" s="71"/>
    </row>
    <row r="96" spans="1:13" ht="15.75" x14ac:dyDescent="0.2">
      <c r="A96" s="26" t="s">
        <v>70</v>
      </c>
      <c r="B96" s="23"/>
      <c r="C96" s="23"/>
      <c r="D96" s="8"/>
      <c r="E96" s="66">
        <f t="shared" si="17"/>
        <v>0</v>
      </c>
      <c r="F96" s="48"/>
      <c r="G96" s="56"/>
      <c r="H96" s="64"/>
      <c r="I96" s="65"/>
      <c r="J96" s="65"/>
      <c r="K96" s="64"/>
      <c r="L96" s="64">
        <v>0</v>
      </c>
      <c r="M96" s="71"/>
    </row>
    <row r="97" spans="1:13" ht="15.75" x14ac:dyDescent="0.2">
      <c r="A97" s="26" t="s">
        <v>71</v>
      </c>
      <c r="B97" s="23"/>
      <c r="C97" s="23"/>
      <c r="D97" s="8"/>
      <c r="E97" s="66">
        <f t="shared" si="17"/>
        <v>0</v>
      </c>
      <c r="F97" s="48"/>
      <c r="G97" s="56"/>
      <c r="H97" s="64"/>
      <c r="I97" s="65"/>
      <c r="J97" s="65"/>
      <c r="K97" s="64"/>
      <c r="L97" s="64"/>
      <c r="M97" s="86"/>
    </row>
    <row r="98" spans="1:13" ht="15.75" x14ac:dyDescent="0.2">
      <c r="A98" s="26" t="s">
        <v>99</v>
      </c>
      <c r="B98" s="23"/>
      <c r="C98" s="23"/>
      <c r="D98" s="8"/>
      <c r="E98" s="66">
        <f t="shared" si="17"/>
        <v>0</v>
      </c>
      <c r="F98" s="48"/>
      <c r="G98" s="56"/>
      <c r="H98" s="64"/>
      <c r="I98" s="65"/>
      <c r="J98" s="65"/>
      <c r="K98" s="64"/>
      <c r="L98" s="64"/>
      <c r="M98" s="71"/>
    </row>
    <row r="99" spans="1:13" ht="15.75" x14ac:dyDescent="0.2">
      <c r="A99" s="26" t="s">
        <v>97</v>
      </c>
      <c r="B99" s="23"/>
      <c r="C99" s="23"/>
      <c r="D99" s="8"/>
      <c r="E99" s="66">
        <f t="shared" si="17"/>
        <v>0</v>
      </c>
      <c r="F99" s="48"/>
      <c r="G99" s="56"/>
      <c r="H99" s="64"/>
      <c r="I99" s="65"/>
      <c r="J99" s="65"/>
      <c r="K99" s="64"/>
      <c r="L99" s="64"/>
      <c r="M99" s="86"/>
    </row>
    <row r="100" spans="1:13" ht="94.5" x14ac:dyDescent="0.2">
      <c r="A100" s="42" t="s">
        <v>72</v>
      </c>
      <c r="B100" s="13" t="s">
        <v>81</v>
      </c>
      <c r="C100" s="13" t="s">
        <v>21</v>
      </c>
      <c r="D100" s="23" t="s">
        <v>68</v>
      </c>
      <c r="E100" s="63">
        <f>SUM(F100:L100)</f>
        <v>4357.9959099999996</v>
      </c>
      <c r="F100" s="45">
        <f>SUM(F102+F108)</f>
        <v>0</v>
      </c>
      <c r="G100" s="45">
        <f>SUM(G102)</f>
        <v>765.245</v>
      </c>
      <c r="H100" s="52">
        <f>SUM(H102)</f>
        <v>830.16099999999994</v>
      </c>
      <c r="I100" s="45">
        <f>SUM(I102+I108)</f>
        <v>1191.5029999999999</v>
      </c>
      <c r="J100" s="106">
        <f t="shared" ref="J100:L100" si="18">SUM(J102+J108)</f>
        <v>1229.08691</v>
      </c>
      <c r="K100" s="45">
        <f t="shared" ref="K100" si="19">SUM(K102+K108)</f>
        <v>342</v>
      </c>
      <c r="L100" s="45">
        <f t="shared" si="18"/>
        <v>0</v>
      </c>
      <c r="M100" s="89">
        <f>SUM(M102)</f>
        <v>0</v>
      </c>
    </row>
    <row r="101" spans="1:13" ht="15.75" x14ac:dyDescent="0.2">
      <c r="A101" s="14" t="s">
        <v>29</v>
      </c>
      <c r="B101" s="23"/>
      <c r="C101" s="23"/>
      <c r="D101" s="23"/>
      <c r="E101" s="63"/>
      <c r="F101" s="56"/>
      <c r="G101" s="56"/>
      <c r="H101" s="64"/>
      <c r="I101" s="65"/>
      <c r="J101" s="65"/>
      <c r="K101" s="64"/>
      <c r="L101" s="64"/>
      <c r="M101" s="86"/>
    </row>
    <row r="102" spans="1:13" ht="94.5" x14ac:dyDescent="0.2">
      <c r="A102" s="42" t="s">
        <v>101</v>
      </c>
      <c r="B102" s="3" t="s">
        <v>81</v>
      </c>
      <c r="C102" s="3" t="s">
        <v>21</v>
      </c>
      <c r="D102" s="10" t="s">
        <v>68</v>
      </c>
      <c r="E102" s="63">
        <f>SUM(F102:L102)</f>
        <v>3780.6789099999996</v>
      </c>
      <c r="F102" s="45">
        <f>SUM(F103:F113)</f>
        <v>0</v>
      </c>
      <c r="G102" s="45">
        <f>SUM(G103:G113)</f>
        <v>765.245</v>
      </c>
      <c r="H102" s="52">
        <f>SUM(H103:H113)</f>
        <v>830.16099999999994</v>
      </c>
      <c r="I102" s="45">
        <f>SUM(I103:I107)</f>
        <v>614.18599999999992</v>
      </c>
      <c r="J102" s="61">
        <f t="shared" ref="J102:L102" si="20">SUM(J103:J113)</f>
        <v>1229.08691</v>
      </c>
      <c r="K102" s="45">
        <f t="shared" ref="K102" si="21">SUM(K103:K113)</f>
        <v>342</v>
      </c>
      <c r="L102" s="45">
        <f t="shared" si="20"/>
        <v>0</v>
      </c>
      <c r="M102" s="89">
        <f>SUM(M103:M107)</f>
        <v>0</v>
      </c>
    </row>
    <row r="103" spans="1:13" ht="15.75" x14ac:dyDescent="0.2">
      <c r="A103" s="26" t="s">
        <v>71</v>
      </c>
      <c r="B103" s="5"/>
      <c r="C103" s="5"/>
      <c r="D103" s="5"/>
      <c r="E103" s="66">
        <f>SUM(F103:L103)</f>
        <v>204.001</v>
      </c>
      <c r="F103" s="48">
        <v>0</v>
      </c>
      <c r="G103" s="48">
        <v>39</v>
      </c>
      <c r="H103" s="51">
        <v>41.000999999999998</v>
      </c>
      <c r="I103" s="48">
        <v>24</v>
      </c>
      <c r="J103" s="62">
        <v>48</v>
      </c>
      <c r="K103" s="48">
        <v>52</v>
      </c>
      <c r="L103" s="48">
        <v>0</v>
      </c>
      <c r="M103" s="71"/>
    </row>
    <row r="104" spans="1:13" ht="15.75" x14ac:dyDescent="0.2">
      <c r="A104" s="24" t="s">
        <v>69</v>
      </c>
      <c r="B104" s="5"/>
      <c r="C104" s="5"/>
      <c r="D104" s="5"/>
      <c r="E104" s="66">
        <f>SUM(G104:L104)</f>
        <v>346.08791000000002</v>
      </c>
      <c r="F104" s="48">
        <v>0</v>
      </c>
      <c r="G104" s="48">
        <v>40</v>
      </c>
      <c r="H104" s="51">
        <v>35</v>
      </c>
      <c r="I104" s="48">
        <v>30.001000000000001</v>
      </c>
      <c r="J104" s="62">
        <v>91.086910000000003</v>
      </c>
      <c r="K104" s="48">
        <v>150</v>
      </c>
      <c r="L104" s="48">
        <v>0</v>
      </c>
      <c r="M104" s="71"/>
    </row>
    <row r="105" spans="1:13" ht="15.75" x14ac:dyDescent="0.2">
      <c r="A105" s="102" t="s">
        <v>114</v>
      </c>
      <c r="B105" s="5"/>
      <c r="C105" s="5"/>
      <c r="D105" s="5"/>
      <c r="E105" s="66"/>
      <c r="F105" s="48"/>
      <c r="G105" s="48"/>
      <c r="H105" s="51"/>
      <c r="I105" s="48"/>
      <c r="J105" s="62">
        <v>60</v>
      </c>
      <c r="K105" s="105">
        <v>80</v>
      </c>
      <c r="L105" s="48"/>
      <c r="M105" s="86"/>
    </row>
    <row r="106" spans="1:13" ht="15.75" x14ac:dyDescent="0.2">
      <c r="A106" s="24" t="s">
        <v>75</v>
      </c>
      <c r="B106" s="5"/>
      <c r="C106" s="5"/>
      <c r="D106" s="5"/>
      <c r="E106" s="66">
        <f>SUM(G106:L106)</f>
        <v>2985.59</v>
      </c>
      <c r="F106" s="48">
        <v>0</v>
      </c>
      <c r="G106" s="48">
        <v>686.245</v>
      </c>
      <c r="H106" s="51">
        <v>754.16</v>
      </c>
      <c r="I106" s="48">
        <v>545.18499999999995</v>
      </c>
      <c r="J106" s="99">
        <v>1000</v>
      </c>
      <c r="K106" s="48">
        <v>0</v>
      </c>
      <c r="L106" s="48">
        <v>0</v>
      </c>
      <c r="M106" s="71"/>
    </row>
    <row r="107" spans="1:13" ht="15.75" x14ac:dyDescent="0.2">
      <c r="A107" s="24" t="s">
        <v>99</v>
      </c>
      <c r="B107" s="8"/>
      <c r="C107" s="8"/>
      <c r="D107" s="5"/>
      <c r="E107" s="66">
        <f t="shared" ref="E107:E113" si="22">SUM(I107:L107)</f>
        <v>105</v>
      </c>
      <c r="F107" s="48"/>
      <c r="G107" s="48"/>
      <c r="H107" s="51"/>
      <c r="I107" s="48">
        <v>15</v>
      </c>
      <c r="J107" s="62">
        <v>30</v>
      </c>
      <c r="K107" s="48">
        <v>60</v>
      </c>
      <c r="L107" s="48"/>
      <c r="M107" s="86"/>
    </row>
    <row r="108" spans="1:13" ht="82.5" customHeight="1" x14ac:dyDescent="0.2">
      <c r="A108" s="44" t="s">
        <v>100</v>
      </c>
      <c r="B108" s="10">
        <v>2023</v>
      </c>
      <c r="C108" s="3" t="s">
        <v>21</v>
      </c>
      <c r="D108" s="10" t="s">
        <v>68</v>
      </c>
      <c r="E108" s="63">
        <f t="shared" si="22"/>
        <v>577.31700000000001</v>
      </c>
      <c r="F108" s="52">
        <f t="shared" ref="F108:H108" si="23">SUM(F109:F113)</f>
        <v>0</v>
      </c>
      <c r="G108" s="52">
        <f t="shared" si="23"/>
        <v>0</v>
      </c>
      <c r="H108" s="52">
        <f t="shared" si="23"/>
        <v>0</v>
      </c>
      <c r="I108" s="45">
        <f>SUM(I109:I113)</f>
        <v>577.31700000000001</v>
      </c>
      <c r="J108" s="100">
        <f t="shared" ref="J108:L108" si="24">SUM(J109:J113)</f>
        <v>0</v>
      </c>
      <c r="K108" s="52">
        <f t="shared" ref="K108" si="25">SUM(K109:K113)</f>
        <v>0</v>
      </c>
      <c r="L108" s="52">
        <f t="shared" si="24"/>
        <v>0</v>
      </c>
      <c r="M108" s="71"/>
    </row>
    <row r="109" spans="1:13" ht="15.75" x14ac:dyDescent="0.2">
      <c r="A109" s="26" t="s">
        <v>71</v>
      </c>
      <c r="B109" s="23"/>
      <c r="C109" s="23"/>
      <c r="D109" s="23"/>
      <c r="E109" s="66">
        <f t="shared" si="22"/>
        <v>24</v>
      </c>
      <c r="F109" s="48">
        <v>0</v>
      </c>
      <c r="G109" s="48">
        <v>0</v>
      </c>
      <c r="H109" s="51">
        <v>0</v>
      </c>
      <c r="I109" s="48">
        <v>24</v>
      </c>
      <c r="J109" s="62">
        <v>0</v>
      </c>
      <c r="K109" s="48">
        <v>0</v>
      </c>
      <c r="L109" s="48">
        <v>0</v>
      </c>
      <c r="M109" s="90"/>
    </row>
    <row r="110" spans="1:13" ht="15.75" x14ac:dyDescent="0.2">
      <c r="A110" s="24" t="s">
        <v>69</v>
      </c>
      <c r="B110" s="23"/>
      <c r="C110" s="23"/>
      <c r="D110" s="23"/>
      <c r="E110" s="66">
        <f t="shared" si="22"/>
        <v>33.503</v>
      </c>
      <c r="F110" s="48">
        <v>0</v>
      </c>
      <c r="G110" s="48">
        <v>0</v>
      </c>
      <c r="H110" s="51">
        <v>0</v>
      </c>
      <c r="I110" s="48">
        <v>33.503</v>
      </c>
      <c r="J110" s="62">
        <v>0</v>
      </c>
      <c r="K110" s="48">
        <v>0</v>
      </c>
      <c r="L110" s="48">
        <v>0</v>
      </c>
      <c r="M110" s="71"/>
    </row>
    <row r="111" spans="1:13" ht="15.75" x14ac:dyDescent="0.2">
      <c r="A111" s="24" t="s">
        <v>75</v>
      </c>
      <c r="B111" s="23"/>
      <c r="C111" s="23"/>
      <c r="D111" s="23"/>
      <c r="E111" s="66">
        <f t="shared" si="22"/>
        <v>454.81400000000002</v>
      </c>
      <c r="F111" s="48"/>
      <c r="G111" s="48"/>
      <c r="H111" s="51"/>
      <c r="I111" s="48">
        <v>454.81400000000002</v>
      </c>
      <c r="J111" s="62">
        <v>0</v>
      </c>
      <c r="K111" s="48">
        <v>0</v>
      </c>
      <c r="L111" s="48">
        <v>0</v>
      </c>
      <c r="M111" s="86"/>
    </row>
    <row r="112" spans="1:13" ht="15.75" x14ac:dyDescent="0.2">
      <c r="A112" s="26" t="s">
        <v>99</v>
      </c>
      <c r="B112" s="13"/>
      <c r="C112" s="13"/>
      <c r="D112" s="13"/>
      <c r="E112" s="66">
        <f t="shared" si="22"/>
        <v>45</v>
      </c>
      <c r="F112" s="48"/>
      <c r="G112" s="48"/>
      <c r="H112" s="48"/>
      <c r="I112" s="48">
        <v>45</v>
      </c>
      <c r="J112" s="62"/>
      <c r="K112" s="48"/>
      <c r="L112" s="48"/>
      <c r="M112" s="71"/>
    </row>
    <row r="113" spans="1:22" ht="15.75" x14ac:dyDescent="0.2">
      <c r="A113" s="24" t="s">
        <v>97</v>
      </c>
      <c r="B113" s="13"/>
      <c r="C113" s="13"/>
      <c r="D113" s="23"/>
      <c r="E113" s="66">
        <f t="shared" si="22"/>
        <v>20</v>
      </c>
      <c r="F113" s="48">
        <v>0</v>
      </c>
      <c r="G113" s="48">
        <v>0</v>
      </c>
      <c r="H113" s="51">
        <v>0</v>
      </c>
      <c r="I113" s="48">
        <v>20</v>
      </c>
      <c r="J113" s="62">
        <v>0</v>
      </c>
      <c r="K113" s="48">
        <v>0</v>
      </c>
      <c r="L113" s="48">
        <v>0</v>
      </c>
      <c r="M113" s="71"/>
    </row>
    <row r="114" spans="1:22" ht="15.75" x14ac:dyDescent="0.2">
      <c r="A114" s="27" t="s">
        <v>73</v>
      </c>
      <c r="B114" s="23"/>
      <c r="C114" s="23"/>
      <c r="D114" s="23"/>
      <c r="E114" s="63">
        <f>SUM(F114:M114)</f>
        <v>17968.10441</v>
      </c>
      <c r="F114" s="45">
        <f>SUM(F27+F22+F11)</f>
        <v>2097.377</v>
      </c>
      <c r="G114" s="45">
        <f t="shared" ref="G114:H114" si="26">SUM(G27+G22+G11)</f>
        <v>1850.1980000000001</v>
      </c>
      <c r="H114" s="45">
        <f t="shared" si="26"/>
        <v>3004.0965000000001</v>
      </c>
      <c r="I114" s="45">
        <f>SUM(I100+I27)</f>
        <v>2714.8559999999998</v>
      </c>
      <c r="J114" s="61">
        <f>SUM(J102+J68+J27)</f>
        <v>2875.9939100000001</v>
      </c>
      <c r="K114" s="45">
        <f>SUM(K102+K27)</f>
        <v>2397.2719999999999</v>
      </c>
      <c r="L114" s="45">
        <f>SUM(L85+L27+L100)</f>
        <v>1259.174</v>
      </c>
      <c r="M114" s="107">
        <f>SUM(M100+M85+M27)</f>
        <v>1769.1369999999999</v>
      </c>
      <c r="N114" s="28"/>
      <c r="O114" s="28"/>
      <c r="P114" s="29"/>
      <c r="Q114" s="30"/>
      <c r="R114" s="31"/>
      <c r="S114" s="31"/>
      <c r="T114" s="31"/>
      <c r="U114" s="31"/>
      <c r="V114" s="31"/>
    </row>
    <row r="115" spans="1:22" ht="15.75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22" ht="15.75" x14ac:dyDescent="0.2">
      <c r="A116" s="32"/>
    </row>
    <row r="117" spans="1:22" ht="15.75" x14ac:dyDescent="0.2">
      <c r="B117" s="32"/>
      <c r="E117" s="39"/>
    </row>
    <row r="130" spans="1:1" x14ac:dyDescent="0.2">
      <c r="A130" t="s">
        <v>62</v>
      </c>
    </row>
  </sheetData>
  <mergeCells count="12">
    <mergeCell ref="A7:L8"/>
    <mergeCell ref="A9:A10"/>
    <mergeCell ref="B9:B10"/>
    <mergeCell ref="C9:C10"/>
    <mergeCell ref="D9:D10"/>
    <mergeCell ref="E9:E10"/>
    <mergeCell ref="F9:M9"/>
    <mergeCell ref="A1:L1"/>
    <mergeCell ref="A2:L2"/>
    <mergeCell ref="A3:L3"/>
    <mergeCell ref="F4:L5"/>
    <mergeCell ref="A6:L6"/>
  </mergeCells>
  <pageMargins left="0" right="0" top="0.59055118110236227" bottom="0.19685039370078741" header="0.23622047244094491" footer="0.19685039370078741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жкх</vt:lpstr>
      <vt:lpstr>жкх!Заголовки_для_печати</vt:lpstr>
      <vt:lpstr>жкх!Область_печати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МОСП Хвощи</cp:lastModifiedBy>
  <cp:lastPrinted>2024-10-17T06:10:54Z</cp:lastPrinted>
  <dcterms:created xsi:type="dcterms:W3CDTF">2021-02-20T08:36:27Z</dcterms:created>
  <dcterms:modified xsi:type="dcterms:W3CDTF">2025-02-13T13:57:59Z</dcterms:modified>
</cp:coreProperties>
</file>